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ko\Downloads\"/>
    </mc:Choice>
  </mc:AlternateContent>
  <xr:revisionPtr revIDLastSave="0" documentId="13_ncr:1_{E46EBA16-826E-41D1-B1B9-052CA077081D}" xr6:coauthVersionLast="47" xr6:coauthVersionMax="47" xr10:uidLastSave="{00000000-0000-0000-0000-000000000000}"/>
  <bookViews>
    <workbookView xWindow="-108" yWindow="-108" windowWidth="23256" windowHeight="12456" xr2:uid="{F243074C-B82C-438B-A15B-840A273CD8EF}"/>
  </bookViews>
  <sheets>
    <sheet name="Nalog za putovanje" sheetId="1" r:id="rId1"/>
    <sheet name="Nalog za putovanje - OTVORENI" sheetId="3" r:id="rId2"/>
    <sheet name="Postavke" sheetId="2" state="hidden" r:id="rId3"/>
  </sheets>
  <definedNames>
    <definedName name="_xlnm.Print_Area" localSheetId="0">'Nalog za putovanje'!$A$1:$J$80</definedName>
    <definedName name="_xlnm.Print_Area" localSheetId="1">'Nalog za putovanje - OTVORENI'!$A$1:$J$80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3" l="1"/>
  <c r="G75" i="3"/>
  <c r="G72" i="3"/>
  <c r="G71" i="3"/>
  <c r="I60" i="3"/>
  <c r="J60" i="3" s="1"/>
  <c r="I59" i="3"/>
  <c r="J59" i="3" s="1"/>
  <c r="I58" i="3"/>
  <c r="J58" i="3" s="1"/>
  <c r="J61" i="3" s="1"/>
  <c r="D54" i="3"/>
  <c r="I53" i="3"/>
  <c r="I54" i="3" s="1"/>
  <c r="D53" i="3"/>
  <c r="J48" i="3"/>
  <c r="I48" i="3"/>
  <c r="H48" i="3"/>
  <c r="D48" i="3"/>
  <c r="G48" i="3" s="1"/>
  <c r="J47" i="3"/>
  <c r="I47" i="3"/>
  <c r="H47" i="3"/>
  <c r="D47" i="3"/>
  <c r="G47" i="3" s="1"/>
  <c r="J46" i="3"/>
  <c r="J49" i="3" s="1"/>
  <c r="G76" i="3" s="1"/>
  <c r="I46" i="3"/>
  <c r="H46" i="3"/>
  <c r="D46" i="3"/>
  <c r="G46" i="3" s="1"/>
  <c r="C26" i="3"/>
  <c r="G75" i="1"/>
  <c r="G72" i="1"/>
  <c r="G71" i="1"/>
  <c r="C26" i="1"/>
  <c r="C80" i="1"/>
  <c r="I53" i="1"/>
  <c r="I54" i="1" s="1"/>
  <c r="I59" i="1"/>
  <c r="J59" i="1" s="1"/>
  <c r="D54" i="1"/>
  <c r="D53" i="1"/>
  <c r="G77" i="3" l="1"/>
  <c r="I60" i="1"/>
  <c r="J60" i="1" s="1"/>
  <c r="I58" i="1"/>
  <c r="J58" i="1" s="1"/>
  <c r="H48" i="1"/>
  <c r="H47" i="1"/>
  <c r="H46" i="1"/>
  <c r="D47" i="1"/>
  <c r="G47" i="1" s="1"/>
  <c r="D48" i="1"/>
  <c r="G48" i="1" s="1"/>
  <c r="D46" i="1"/>
  <c r="G46" i="1" s="1"/>
  <c r="I47" i="1"/>
  <c r="I48" i="1"/>
  <c r="I46" i="1"/>
  <c r="J61" i="1" l="1"/>
  <c r="J48" i="1"/>
  <c r="J46" i="1"/>
  <c r="J49" i="1" s="1"/>
  <c r="J47" i="1"/>
  <c r="G76" i="1" l="1"/>
  <c r="G77" i="1" s="1"/>
</calcChain>
</file>

<file path=xl/sharedStrings.xml><?xml version="1.0" encoding="utf-8"?>
<sst xmlns="http://schemas.openxmlformats.org/spreadsheetml/2006/main" count="233" uniqueCount="136">
  <si>
    <t>Odlazak</t>
  </si>
  <si>
    <t>Provedeno na putu</t>
  </si>
  <si>
    <t>Povratak</t>
  </si>
  <si>
    <t>sati</t>
  </si>
  <si>
    <t>Dnevnica</t>
  </si>
  <si>
    <t>Plaćenih obroka</t>
  </si>
  <si>
    <t>broj</t>
  </si>
  <si>
    <t>svota</t>
  </si>
  <si>
    <t>ukupni iznos</t>
  </si>
  <si>
    <t>umanjenje</t>
  </si>
  <si>
    <t>Država</t>
  </si>
  <si>
    <t>1.1.</t>
  </si>
  <si>
    <t>1.2.</t>
  </si>
  <si>
    <t>1.3.</t>
  </si>
  <si>
    <t>2.1.</t>
  </si>
  <si>
    <t>2.2.</t>
  </si>
  <si>
    <t>2.3.</t>
  </si>
  <si>
    <t>Prijevozno sredstvo</t>
  </si>
  <si>
    <t>Početno stanje brojila</t>
  </si>
  <si>
    <t>2.</t>
  </si>
  <si>
    <t>1.</t>
  </si>
  <si>
    <t>Završno stanje brojila</t>
  </si>
  <si>
    <t>Registracijska oznaka</t>
  </si>
  <si>
    <t>Marka vozila</t>
  </si>
  <si>
    <t>Prijeđeno kilometara</t>
  </si>
  <si>
    <t>od</t>
  </si>
  <si>
    <t>do</t>
  </si>
  <si>
    <t>Prijeđeno</t>
  </si>
  <si>
    <t>km</t>
  </si>
  <si>
    <t>Obračun</t>
  </si>
  <si>
    <t>EUR/km</t>
  </si>
  <si>
    <t>Ukupni iznos</t>
  </si>
  <si>
    <t>Relacija</t>
  </si>
  <si>
    <t>3.</t>
  </si>
  <si>
    <t>3.1.</t>
  </si>
  <si>
    <t>3.2.</t>
  </si>
  <si>
    <t>3.3.</t>
  </si>
  <si>
    <t>3.4.</t>
  </si>
  <si>
    <t>3.5.</t>
  </si>
  <si>
    <t>3.6.</t>
  </si>
  <si>
    <t>Opis</t>
  </si>
  <si>
    <t>Iznos</t>
  </si>
  <si>
    <t>Valuta</t>
  </si>
  <si>
    <t>Iznos EUR</t>
  </si>
  <si>
    <t>Ukupno ostali troškovi</t>
  </si>
  <si>
    <t>Ukupno ostali troškovi koje je platio HVS</t>
  </si>
  <si>
    <t>4.</t>
  </si>
  <si>
    <t>Ukupno dnevnice</t>
  </si>
  <si>
    <t>Iznos uplaćenog predujma</t>
  </si>
  <si>
    <t>Ukupno prijevozni troškovi</t>
  </si>
  <si>
    <t>Ukupno nastali troškovi na službenom putu</t>
  </si>
  <si>
    <t>Ukupno preostalo za uplatu</t>
  </si>
  <si>
    <t>Odobrio</t>
  </si>
  <si>
    <t>Isplatio</t>
  </si>
  <si>
    <t>Zemlja</t>
  </si>
  <si>
    <t>Austrija</t>
  </si>
  <si>
    <t>Bosna i Hercegovina</t>
  </si>
  <si>
    <t>Belgija</t>
  </si>
  <si>
    <t>Crna Gora</t>
  </si>
  <si>
    <t>Danska</t>
  </si>
  <si>
    <t>Češka</t>
  </si>
  <si>
    <t>Francuska</t>
  </si>
  <si>
    <t>Hrvatska</t>
  </si>
  <si>
    <t>Italija</t>
  </si>
  <si>
    <t>Izrael</t>
  </si>
  <si>
    <t>Kina</t>
  </si>
  <si>
    <t>Mađarska</t>
  </si>
  <si>
    <t>Makedonija</t>
  </si>
  <si>
    <t>Nizozemska</t>
  </si>
  <si>
    <t>Njemačka</t>
  </si>
  <si>
    <t>Poljska</t>
  </si>
  <si>
    <t>Portugal</t>
  </si>
  <si>
    <t>Rumunjska</t>
  </si>
  <si>
    <t>Švedska</t>
  </si>
  <si>
    <t>SAD</t>
  </si>
  <si>
    <t>Slovačka</t>
  </si>
  <si>
    <t>Slovenija</t>
  </si>
  <si>
    <t>Srbija</t>
  </si>
  <si>
    <t>Španjolska</t>
  </si>
  <si>
    <t>Švicarska</t>
  </si>
  <si>
    <t>Ujedinjeni Arapski Emirati</t>
  </si>
  <si>
    <t>Velika Britanija</t>
  </si>
  <si>
    <t>Iznos dnevnice (EUR)</t>
  </si>
  <si>
    <t>Ostali troškovi</t>
  </si>
  <si>
    <t>Prijevozni troškovi</t>
  </si>
  <si>
    <t>Dnevnice</t>
  </si>
  <si>
    <t>Argentina</t>
  </si>
  <si>
    <t>Australija</t>
  </si>
  <si>
    <t>Brazil</t>
  </si>
  <si>
    <t>Bugarska</t>
  </si>
  <si>
    <t>Grčka</t>
  </si>
  <si>
    <t>Gruzija</t>
  </si>
  <si>
    <t>Irska</t>
  </si>
  <si>
    <t>Japan</t>
  </si>
  <si>
    <t>Katar</t>
  </si>
  <si>
    <t>Malezija</t>
  </si>
  <si>
    <t>Malta</t>
  </si>
  <si>
    <t>Južna Koreja</t>
  </si>
  <si>
    <t>Rusija</t>
  </si>
  <si>
    <t>Singapur</t>
  </si>
  <si>
    <t>Turska</t>
  </si>
  <si>
    <t>Ostalo</t>
  </si>
  <si>
    <t>d/m/yyyy hh:mm</t>
  </si>
  <si>
    <t>Datum:</t>
  </si>
  <si>
    <t>Podnositelj obračuna</t>
  </si>
  <si>
    <t>Za prijevoz se može koristiti</t>
  </si>
  <si>
    <t>Ime i prezime osobe koja putuje</t>
  </si>
  <si>
    <t>Na radnom mjestu</t>
  </si>
  <si>
    <t>Otputovat će dana</t>
  </si>
  <si>
    <t>Na službeno putovanje u</t>
  </si>
  <si>
    <t>Sa zadatakom</t>
  </si>
  <si>
    <t>Putovanje može trajati</t>
  </si>
  <si>
    <t>Marke</t>
  </si>
  <si>
    <t>Reg. oznake</t>
  </si>
  <si>
    <t>Za ovo putovanje odobrava se isplata predujma putnih troškova u iznosu od</t>
  </si>
  <si>
    <t>NALOG ZA PUTOVANJE</t>
  </si>
  <si>
    <t>Broj putnog naloga</t>
  </si>
  <si>
    <t>Hrvatski vaterpolski savez</t>
  </si>
  <si>
    <t>Jarunska ulica 1, 10000 Zagreb</t>
  </si>
  <si>
    <t>tel: +385 (0)1 301 2310</t>
  </si>
  <si>
    <t>email: financije@hvs.hr</t>
  </si>
  <si>
    <t>OIB: 50366515350</t>
  </si>
  <si>
    <t>Datum</t>
  </si>
  <si>
    <t>Nalogodavac</t>
  </si>
  <si>
    <t>M.P.</t>
  </si>
  <si>
    <t xml:space="preserve">Za troškove putovanja po obračunu tereti se </t>
  </si>
  <si>
    <t>Platio HVS</t>
  </si>
  <si>
    <t>Nakon povratka sa službenog putovanja u roku od 3 radna dana potrebno je obaviti obračun putovanja i podnijeti pismeno izvješće o obavljenom zadatku.</t>
  </si>
  <si>
    <t>OBRAČUN PUTNIH TROŠKOVA</t>
  </si>
  <si>
    <t>IZVJEŠĆE S PUTOVANJA</t>
  </si>
  <si>
    <t>PODACI OSOBE KOJA SE UPUĆUJE NA PUTOVANJE</t>
  </si>
  <si>
    <t>OIB</t>
  </si>
  <si>
    <t>Adresa prebivališta/boravišta</t>
  </si>
  <si>
    <t>Kontakt mobitel</t>
  </si>
  <si>
    <t>Kontakt email</t>
  </si>
  <si>
    <t>IBAN za isplatu putnih troškova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</si>
</sst>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XDR&quot;_-;\-* #,##0.00\ &quot;XDR&quot;_-;_-* &quot;-&quot;??\ &quot;XDR&quot;_-;_-@_-"/>
    <numFmt numFmtId="164" formatCode="[h]:mm:ss;@"/>
    <numFmt numFmtId="165" formatCode="_-* #,##0.00\ [$EUR]_-;\-* #,##0.00\ [$EUR]_-;_-* &quot;-&quot;??\ [$EUR]_-;_-@_-"/>
    <numFmt numFmtId="166" formatCode="yyyy\-mm\-dd;@"/>
    <numFmt numFmtId="167" formatCode="d/m/yyyy\ hh:mm;@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4" borderId="10" xfId="0" applyNumberFormat="1" applyFont="1" applyFill="1" applyBorder="1" applyAlignment="1">
      <alignment vertical="center"/>
    </xf>
    <xf numFmtId="0" fontId="0" fillId="3" borderId="19" xfId="0" applyFill="1" applyBorder="1" applyAlignment="1">
      <alignment horizontal="right" vertical="center"/>
    </xf>
    <xf numFmtId="0" fontId="0" fillId="3" borderId="20" xfId="0" applyFill="1" applyBorder="1" applyAlignment="1">
      <alignment horizontal="right" vertical="center"/>
    </xf>
    <xf numFmtId="0" fontId="0" fillId="3" borderId="21" xfId="0" applyFill="1" applyBorder="1" applyAlignment="1">
      <alignment horizontal="right" vertical="center"/>
    </xf>
    <xf numFmtId="166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14" fontId="0" fillId="0" borderId="0" xfId="0" applyNumberFormat="1" applyAlignment="1" applyProtection="1">
      <alignment horizontal="left" vertical="center"/>
      <protection locked="0"/>
    </xf>
    <xf numFmtId="165" fontId="0" fillId="0" borderId="0" xfId="0" applyNumberFormat="1" applyAlignment="1">
      <alignment vertical="center"/>
    </xf>
    <xf numFmtId="165" fontId="1" fillId="4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0" fillId="0" borderId="0" xfId="1" applyNumberFormat="1" applyFont="1" applyFill="1" applyBorder="1" applyAlignment="1" applyProtection="1">
      <alignment vertical="center"/>
    </xf>
    <xf numFmtId="0" fontId="0" fillId="0" borderId="0" xfId="0" applyAlignment="1">
      <alignment vertical="top" wrapText="1"/>
    </xf>
    <xf numFmtId="0" fontId="7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7" fontId="1" fillId="0" borderId="1" xfId="0" applyNumberFormat="1" applyFont="1" applyBorder="1" applyAlignment="1" applyProtection="1">
      <alignment horizontal="left" vertical="center"/>
      <protection locked="0"/>
    </xf>
    <xf numFmtId="164" fontId="1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vertical="center"/>
      <protection locked="0"/>
    </xf>
    <xf numFmtId="9" fontId="1" fillId="4" borderId="1" xfId="2" applyFont="1" applyFill="1" applyBorder="1" applyAlignment="1">
      <alignment horizontal="center" vertical="center"/>
    </xf>
    <xf numFmtId="165" fontId="1" fillId="4" borderId="8" xfId="0" applyNumberFormat="1" applyFont="1" applyFill="1" applyBorder="1" applyAlignment="1">
      <alignment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2" fontId="1" fillId="4" borderId="1" xfId="1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/>
    </xf>
    <xf numFmtId="0" fontId="1" fillId="0" borderId="30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3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/>
    </xf>
    <xf numFmtId="0" fontId="0" fillId="3" borderId="25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3" applyFont="1" applyBorder="1" applyAlignment="1" applyProtection="1">
      <alignment horizontal="left" vertical="center"/>
      <protection locked="0"/>
    </xf>
    <xf numFmtId="165" fontId="1" fillId="0" borderId="1" xfId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1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0" fillId="3" borderId="17" xfId="0" applyFill="1" applyBorder="1" applyAlignment="1">
      <alignment horizontal="right" vertical="center"/>
    </xf>
    <xf numFmtId="0" fontId="0" fillId="3" borderId="14" xfId="0" applyFill="1" applyBorder="1" applyAlignment="1">
      <alignment horizontal="right" vertical="center"/>
    </xf>
    <xf numFmtId="0" fontId="0" fillId="3" borderId="16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right" vertical="center"/>
    </xf>
    <xf numFmtId="0" fontId="0" fillId="3" borderId="22" xfId="0" applyFill="1" applyBorder="1" applyAlignment="1">
      <alignment horizontal="right" vertical="center"/>
    </xf>
    <xf numFmtId="0" fontId="0" fillId="3" borderId="21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65" fontId="1" fillId="4" borderId="25" xfId="1" applyNumberFormat="1" applyFont="1" applyFill="1" applyBorder="1" applyAlignment="1">
      <alignment horizontal="center" vertical="center"/>
    </xf>
    <xf numFmtId="165" fontId="1" fillId="4" borderId="22" xfId="1" applyNumberFormat="1" applyFont="1" applyFill="1" applyBorder="1" applyAlignment="1">
      <alignment horizontal="center" vertical="center"/>
    </xf>
    <xf numFmtId="165" fontId="1" fillId="4" borderId="23" xfId="1" applyNumberFormat="1" applyFont="1" applyFill="1" applyBorder="1" applyAlignment="1">
      <alignment horizontal="center" vertical="center"/>
    </xf>
    <xf numFmtId="165" fontId="1" fillId="4" borderId="26" xfId="1" applyNumberFormat="1" applyFont="1" applyFill="1" applyBorder="1" applyAlignment="1">
      <alignment horizontal="center" vertical="center"/>
    </xf>
    <xf numFmtId="165" fontId="1" fillId="4" borderId="11" xfId="1" applyNumberFormat="1" applyFont="1" applyFill="1" applyBorder="1" applyAlignment="1">
      <alignment horizontal="center" vertical="center"/>
    </xf>
    <xf numFmtId="165" fontId="1" fillId="4" borderId="24" xfId="1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0" fontId="0" fillId="3" borderId="2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0" fillId="3" borderId="12" xfId="0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165" fontId="1" fillId="0" borderId="14" xfId="0" applyNumberFormat="1" applyFont="1" applyBorder="1" applyAlignment="1" applyProtection="1">
      <alignment horizontal="center" vertical="center"/>
      <protection locked="0"/>
    </xf>
    <xf numFmtId="165" fontId="1" fillId="0" borderId="15" xfId="0" applyNumberFormat="1" applyFont="1" applyBorder="1" applyAlignment="1" applyProtection="1">
      <alignment horizontal="center" vertical="center"/>
      <protection locked="0"/>
    </xf>
    <xf numFmtId="165" fontId="1" fillId="4" borderId="1" xfId="0" applyNumberFormat="1" applyFont="1" applyFill="1" applyBorder="1" applyAlignment="1">
      <alignment horizontal="center" vertical="center"/>
    </xf>
    <xf numFmtId="165" fontId="1" fillId="4" borderId="8" xfId="0" applyNumberFormat="1" applyFont="1" applyFill="1" applyBorder="1" applyAlignment="1">
      <alignment horizontal="center" vertical="center"/>
    </xf>
    <xf numFmtId="165" fontId="1" fillId="4" borderId="18" xfId="0" applyNumberFormat="1" applyFont="1" applyFill="1" applyBorder="1" applyAlignment="1">
      <alignment horizontal="center" vertical="center"/>
    </xf>
    <xf numFmtId="165" fontId="1" fillId="4" borderId="10" xfId="0" applyNumberFormat="1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 cent" xfId="2" builtinId="5"/>
  </cellStyles>
  <dxfs count="8">
    <dxf>
      <font>
        <b/>
        <i val="0"/>
      </font>
      <fill>
        <patternFill>
          <bgColor rgb="FFFF0000"/>
        </patternFill>
      </fill>
    </dxf>
    <dxf>
      <font>
        <color theme="3" tint="0.89996032593768116"/>
      </font>
    </dxf>
    <dxf>
      <font>
        <color theme="3" tint="0.89996032593768116"/>
      </font>
      <fill>
        <patternFill>
          <bgColor theme="3" tint="0.89996032593768116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3" tint="0.89996032593768116"/>
      </font>
    </dxf>
    <dxf>
      <font>
        <color theme="3" tint="0.89996032593768116"/>
      </font>
      <fill>
        <patternFill>
          <bgColor theme="3" tint="0.89996032593768116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60962</xdr:colOff>
      <xdr:row>0</xdr:row>
      <xdr:rowOff>76200</xdr:rowOff>
    </xdr:from>
    <xdr:to>
      <xdr:col>1</xdr:col>
      <xdr:colOff>738101</xdr:colOff>
      <xdr:row>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6988C3-28F1-4890-8646-24F77DAE2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2" y="76200"/>
          <a:ext cx="959079" cy="754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60962</xdr:colOff>
      <xdr:row>0</xdr:row>
      <xdr:rowOff>76200</xdr:rowOff>
    </xdr:from>
    <xdr:to>
      <xdr:col>1</xdr:col>
      <xdr:colOff>738101</xdr:colOff>
      <xdr:row>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62162A-CE1E-43C3-B421-541EEC1B7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2" y="76200"/>
          <a:ext cx="959079" cy="754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0D16-E16B-46E4-8DA1-1D5F3E85AF1C}">
  <dimension ref="A1:XFC88"/>
  <sheetViews>
    <sheetView showGridLines="0" tabSelected="1" zoomScaleNormal="100" workbookViewId="0">
      <selection activeCell="J7" sqref="J7"/>
    </sheetView>
  </sheetViews>
  <sheetFormatPr defaultColWidth="0" defaultRowHeight="14.4" zeroHeight="1" x14ac:dyDescent="0.3"/>
  <cols>
    <col min="1" max="1" width="4.109375" style="5" bestFit="1" customWidth="1"/>
    <col min="2" max="2" width="16" style="2" bestFit="1" customWidth="1"/>
    <col min="3" max="3" width="15.33203125" style="2" bestFit="1" customWidth="1"/>
    <col min="4" max="4" width="9.33203125" style="2" customWidth="1"/>
    <col min="5" max="5" width="8.6640625" style="2" customWidth="1"/>
    <col min="6" max="6" width="8.21875" style="2" customWidth="1"/>
    <col min="7" max="7" width="6.33203125" style="2" customWidth="1"/>
    <col min="8" max="8" width="7.33203125" style="2" customWidth="1"/>
    <col min="9" max="9" width="10.5546875" style="2" customWidth="1"/>
    <col min="10" max="10" width="13.21875" style="2" bestFit="1" customWidth="1"/>
    <col min="11" max="11" width="1.77734375" style="2" customWidth="1"/>
    <col min="12" max="16" width="8.88671875" style="2" hidden="1" customWidth="1"/>
    <col min="17" max="17" width="9.109375" style="2" hidden="1" customWidth="1"/>
    <col min="18" max="18" width="8.88671875" style="2" hidden="1" customWidth="1"/>
    <col min="19" max="19" width="9.109375" style="2" hidden="1" customWidth="1"/>
    <col min="20" max="20" width="12.6640625" style="2" hidden="1" customWidth="1"/>
    <col min="21" max="16382" width="8.88671875" style="2" hidden="1"/>
    <col min="16383" max="16383" width="12.33203125" style="2" hidden="1" customWidth="1"/>
    <col min="16384" max="16384" width="14.21875" style="2" hidden="1" customWidth="1"/>
  </cols>
  <sheetData>
    <row r="1" spans="1:11" x14ac:dyDescent="0.3">
      <c r="A1" s="73"/>
      <c r="B1" s="3"/>
      <c r="C1" s="6" t="s">
        <v>117</v>
      </c>
      <c r="D1" s="6"/>
    </row>
    <row r="2" spans="1:11" x14ac:dyDescent="0.3">
      <c r="A2" s="73"/>
      <c r="B2" s="3"/>
      <c r="C2" s="2" t="s">
        <v>118</v>
      </c>
    </row>
    <row r="3" spans="1:11" x14ac:dyDescent="0.3">
      <c r="A3" s="73"/>
      <c r="B3" s="3"/>
      <c r="C3" s="2" t="s">
        <v>119</v>
      </c>
    </row>
    <row r="4" spans="1:11" x14ac:dyDescent="0.3">
      <c r="A4" s="73"/>
      <c r="B4" s="3"/>
      <c r="C4" s="2" t="s">
        <v>120</v>
      </c>
    </row>
    <row r="5" spans="1:11" x14ac:dyDescent="0.3">
      <c r="A5" s="73"/>
      <c r="B5" s="3"/>
      <c r="C5" s="2" t="s">
        <v>121</v>
      </c>
    </row>
    <row r="6" spans="1:11" ht="14.4" customHeight="1" thickBot="1" x14ac:dyDescent="0.35">
      <c r="A6" s="2"/>
    </row>
    <row r="7" spans="1:11" ht="23.4" customHeight="1" thickBot="1" x14ac:dyDescent="0.35">
      <c r="A7" s="2"/>
      <c r="I7" s="5" t="s">
        <v>116</v>
      </c>
      <c r="J7" s="44"/>
    </row>
    <row r="8" spans="1:11" x14ac:dyDescent="0.3">
      <c r="A8" s="2"/>
    </row>
    <row r="9" spans="1:11" ht="18" x14ac:dyDescent="0.3">
      <c r="A9" s="76" t="s">
        <v>115</v>
      </c>
      <c r="B9" s="76"/>
      <c r="C9" s="76"/>
      <c r="D9" s="76"/>
      <c r="E9" s="76"/>
      <c r="F9" s="76"/>
      <c r="G9" s="76"/>
      <c r="H9" s="76"/>
      <c r="I9" s="76"/>
      <c r="J9" s="76"/>
      <c r="K9" s="41"/>
    </row>
    <row r="10" spans="1:11" x14ac:dyDescent="0.3">
      <c r="A10" s="2"/>
    </row>
    <row r="11" spans="1:11" ht="16.05" customHeight="1" x14ac:dyDescent="0.3">
      <c r="A11" s="63" t="s">
        <v>106</v>
      </c>
      <c r="B11" s="64"/>
      <c r="C11" s="65"/>
      <c r="D11" s="66"/>
      <c r="E11" s="66"/>
      <c r="F11" s="66"/>
      <c r="G11" s="66"/>
      <c r="H11" s="66"/>
      <c r="I11" s="66"/>
      <c r="J11" s="66"/>
    </row>
    <row r="12" spans="1:11" ht="16.05" customHeight="1" x14ac:dyDescent="0.3">
      <c r="A12" s="63" t="s">
        <v>107</v>
      </c>
      <c r="B12" s="64"/>
      <c r="C12" s="65"/>
      <c r="D12" s="66"/>
      <c r="E12" s="66"/>
      <c r="F12" s="66"/>
      <c r="G12" s="66"/>
      <c r="H12" s="66"/>
      <c r="I12" s="66"/>
      <c r="J12" s="66"/>
    </row>
    <row r="13" spans="1:11" ht="16.05" customHeight="1" x14ac:dyDescent="0.3">
      <c r="A13" s="63" t="s">
        <v>108</v>
      </c>
      <c r="B13" s="64"/>
      <c r="C13" s="65"/>
      <c r="D13" s="66"/>
      <c r="E13" s="66"/>
      <c r="F13" s="66"/>
      <c r="G13" s="66"/>
      <c r="H13" s="66"/>
      <c r="I13" s="66"/>
      <c r="J13" s="66"/>
    </row>
    <row r="14" spans="1:11" ht="16.05" customHeight="1" x14ac:dyDescent="0.3">
      <c r="A14" s="63" t="s">
        <v>109</v>
      </c>
      <c r="B14" s="64"/>
      <c r="C14" s="65"/>
      <c r="D14" s="66"/>
      <c r="E14" s="66"/>
      <c r="F14" s="66"/>
      <c r="G14" s="66"/>
      <c r="H14" s="66"/>
      <c r="I14" s="66"/>
      <c r="J14" s="66"/>
    </row>
    <row r="15" spans="1:11" ht="16.05" customHeight="1" x14ac:dyDescent="0.3">
      <c r="A15" s="63" t="s">
        <v>110</v>
      </c>
      <c r="B15" s="64"/>
      <c r="C15" s="65"/>
      <c r="D15" s="66"/>
      <c r="E15" s="66"/>
      <c r="F15" s="66"/>
      <c r="G15" s="66"/>
      <c r="H15" s="66"/>
      <c r="I15" s="66"/>
      <c r="J15" s="66"/>
    </row>
    <row r="16" spans="1:11" ht="16.05" customHeight="1" x14ac:dyDescent="0.3">
      <c r="A16" s="63" t="s">
        <v>111</v>
      </c>
      <c r="B16" s="64"/>
      <c r="C16" s="65"/>
      <c r="D16" s="66"/>
      <c r="E16" s="66"/>
      <c r="F16" s="66"/>
      <c r="G16" s="66"/>
      <c r="H16" s="66"/>
      <c r="I16" s="66"/>
      <c r="J16" s="66"/>
    </row>
    <row r="17" spans="1:11" ht="16.05" customHeight="1" x14ac:dyDescent="0.3">
      <c r="A17" s="63" t="s">
        <v>105</v>
      </c>
      <c r="B17" s="64"/>
      <c r="C17" s="65"/>
      <c r="D17" s="66"/>
      <c r="E17" s="66"/>
      <c r="F17" s="36" t="s">
        <v>112</v>
      </c>
      <c r="G17" s="66"/>
      <c r="H17" s="66"/>
      <c r="I17" s="36" t="s">
        <v>113</v>
      </c>
      <c r="J17" s="46"/>
    </row>
    <row r="18" spans="1:11" ht="14.4" customHeight="1" x14ac:dyDescent="0.3">
      <c r="A18" s="2"/>
    </row>
    <row r="19" spans="1:11" ht="16.05" customHeight="1" x14ac:dyDescent="0.3">
      <c r="A19" s="72" t="s">
        <v>114</v>
      </c>
      <c r="B19" s="72"/>
      <c r="C19" s="72"/>
      <c r="D19" s="72"/>
      <c r="E19" s="72"/>
      <c r="F19" s="72"/>
      <c r="G19" s="72"/>
      <c r="H19" s="69"/>
      <c r="I19" s="69"/>
      <c r="J19" s="69"/>
      <c r="K19" s="42"/>
    </row>
    <row r="20" spans="1:11" ht="14.4" customHeight="1" x14ac:dyDescent="0.3">
      <c r="A20" s="2"/>
    </row>
    <row r="21" spans="1:11" ht="16.05" customHeight="1" x14ac:dyDescent="0.3">
      <c r="A21" s="63" t="s">
        <v>125</v>
      </c>
      <c r="B21" s="64"/>
      <c r="C21" s="64"/>
      <c r="D21" s="64"/>
      <c r="E21" s="65"/>
      <c r="F21" s="70"/>
      <c r="G21" s="70"/>
      <c r="H21" s="70"/>
      <c r="I21" s="70"/>
      <c r="J21" s="70"/>
    </row>
    <row r="22" spans="1:11" ht="14.4" customHeight="1" x14ac:dyDescent="0.3">
      <c r="A22" s="2"/>
    </row>
    <row r="23" spans="1:11" ht="31.8" customHeight="1" x14ac:dyDescent="0.3">
      <c r="A23" s="71" t="s">
        <v>127</v>
      </c>
      <c r="B23" s="71"/>
      <c r="C23" s="71"/>
      <c r="D23" s="71"/>
      <c r="E23" s="71"/>
      <c r="F23" s="71"/>
      <c r="G23" s="71"/>
      <c r="H23" s="71"/>
      <c r="I23" s="71"/>
      <c r="J23" s="71"/>
      <c r="K23" s="43"/>
    </row>
    <row r="24" spans="1:11" ht="14.4" customHeight="1" thickBot="1" x14ac:dyDescent="0.35">
      <c r="A24" s="2"/>
    </row>
    <row r="25" spans="1:11" ht="38.4" customHeight="1" x14ac:dyDescent="0.3">
      <c r="A25" s="2"/>
      <c r="F25" s="77" t="s">
        <v>124</v>
      </c>
      <c r="G25" s="77"/>
      <c r="H25" s="78"/>
      <c r="I25" s="81"/>
      <c r="J25" s="82"/>
    </row>
    <row r="26" spans="1:11" ht="14.4" customHeight="1" thickBot="1" x14ac:dyDescent="0.35">
      <c r="A26" s="79" t="s">
        <v>122</v>
      </c>
      <c r="B26" s="79"/>
      <c r="C26" s="80">
        <f ca="1">NOW()</f>
        <v>45945.64248101852</v>
      </c>
      <c r="D26" s="80"/>
      <c r="F26" s="77"/>
      <c r="G26" s="77"/>
      <c r="H26" s="78"/>
      <c r="I26" s="83" t="s">
        <v>123</v>
      </c>
      <c r="J26" s="84"/>
    </row>
    <row r="27" spans="1:11" x14ac:dyDescent="0.3"/>
    <row r="28" spans="1:11" ht="48.6" customHeight="1" x14ac:dyDescent="0.3"/>
    <row r="29" spans="1:11" x14ac:dyDescent="0.3">
      <c r="A29" s="62" t="s">
        <v>130</v>
      </c>
      <c r="B29" s="62"/>
      <c r="C29" s="62"/>
      <c r="D29" s="62"/>
      <c r="E29" s="62"/>
      <c r="F29" s="62"/>
      <c r="G29" s="62"/>
      <c r="H29" s="62"/>
      <c r="I29" s="62"/>
      <c r="J29" s="62"/>
    </row>
    <row r="30" spans="1:11" ht="9.6" customHeight="1" x14ac:dyDescent="0.3"/>
    <row r="31" spans="1:11" ht="16.05" customHeight="1" x14ac:dyDescent="0.3">
      <c r="A31" s="63" t="s">
        <v>131</v>
      </c>
      <c r="B31" s="64"/>
      <c r="C31" s="65"/>
      <c r="D31" s="66"/>
      <c r="E31" s="66"/>
      <c r="F31" s="66"/>
      <c r="G31" s="66"/>
      <c r="H31" s="66"/>
      <c r="I31" s="66"/>
      <c r="J31" s="66"/>
    </row>
    <row r="32" spans="1:11" ht="16.05" customHeight="1" x14ac:dyDescent="0.3">
      <c r="A32" s="63" t="s">
        <v>135</v>
      </c>
      <c r="B32" s="64"/>
      <c r="C32" s="65"/>
      <c r="D32" s="66"/>
      <c r="E32" s="66"/>
      <c r="F32" s="66"/>
      <c r="G32" s="66"/>
      <c r="H32" s="66"/>
      <c r="I32" s="66"/>
      <c r="J32" s="66"/>
    </row>
    <row r="33" spans="1:20" ht="16.05" customHeight="1" x14ac:dyDescent="0.3">
      <c r="A33" s="63" t="s">
        <v>132</v>
      </c>
      <c r="B33" s="64"/>
      <c r="C33" s="65"/>
      <c r="D33" s="66"/>
      <c r="E33" s="66"/>
      <c r="F33" s="66"/>
      <c r="G33" s="66"/>
      <c r="H33" s="66"/>
      <c r="I33" s="66"/>
      <c r="J33" s="66"/>
    </row>
    <row r="34" spans="1:20" ht="16.05" customHeight="1" x14ac:dyDescent="0.3">
      <c r="A34" s="63" t="s">
        <v>133</v>
      </c>
      <c r="B34" s="64"/>
      <c r="C34" s="65"/>
      <c r="D34" s="67"/>
      <c r="E34" s="67"/>
      <c r="F34" s="67"/>
      <c r="G34" s="67"/>
      <c r="H34" s="67"/>
      <c r="I34" s="67"/>
      <c r="J34" s="67"/>
    </row>
    <row r="35" spans="1:20" ht="16.05" customHeight="1" x14ac:dyDescent="0.3">
      <c r="A35" s="63" t="s">
        <v>134</v>
      </c>
      <c r="B35" s="64"/>
      <c r="C35" s="65"/>
      <c r="D35" s="68"/>
      <c r="E35" s="66"/>
      <c r="F35" s="66"/>
      <c r="G35" s="66"/>
      <c r="H35" s="66"/>
      <c r="I35" s="66"/>
      <c r="J35" s="66"/>
    </row>
    <row r="36" spans="1:20" ht="39.6" customHeight="1" x14ac:dyDescent="0.3"/>
    <row r="37" spans="1:20" x14ac:dyDescent="0.3">
      <c r="A37" s="58" t="s">
        <v>129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20" ht="9.6" customHeight="1" thickBot="1" x14ac:dyDescent="0.35">
      <c r="A38" s="40"/>
      <c r="B38" s="40"/>
      <c r="C38" s="40"/>
      <c r="D38" s="40"/>
      <c r="E38" s="40"/>
      <c r="F38" s="40"/>
      <c r="G38" s="40"/>
      <c r="H38" s="40"/>
      <c r="I38" s="40"/>
      <c r="J38" s="40"/>
    </row>
    <row r="39" spans="1:20" ht="39" customHeight="1" thickBot="1" x14ac:dyDescent="0.35">
      <c r="A39" s="59"/>
      <c r="B39" s="60"/>
      <c r="C39" s="60"/>
      <c r="D39" s="60"/>
      <c r="E39" s="60"/>
      <c r="F39" s="60"/>
      <c r="G39" s="60"/>
      <c r="H39" s="60"/>
      <c r="I39" s="60"/>
      <c r="J39" s="61"/>
    </row>
    <row r="40" spans="1:20" x14ac:dyDescent="0.3"/>
    <row r="41" spans="1:20" x14ac:dyDescent="0.3">
      <c r="A41" s="58" t="s">
        <v>128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20" ht="9.6" customHeight="1" x14ac:dyDescent="0.3"/>
    <row r="43" spans="1:20" ht="14.4" customHeight="1" thickBot="1" x14ac:dyDescent="0.35">
      <c r="A43" s="1" t="s">
        <v>20</v>
      </c>
      <c r="B43" s="91" t="s">
        <v>85</v>
      </c>
      <c r="C43" s="91"/>
      <c r="D43" s="91"/>
      <c r="E43" s="91"/>
      <c r="F43" s="91"/>
      <c r="G43" s="91"/>
      <c r="H43" s="91"/>
      <c r="I43" s="91"/>
      <c r="J43" s="91"/>
    </row>
    <row r="44" spans="1:20" s="3" customFormat="1" ht="28.8" x14ac:dyDescent="0.3">
      <c r="A44" s="22"/>
      <c r="B44" s="23" t="s">
        <v>0</v>
      </c>
      <c r="C44" s="23" t="s">
        <v>2</v>
      </c>
      <c r="D44" s="24" t="s">
        <v>1</v>
      </c>
      <c r="E44" s="24" t="s">
        <v>5</v>
      </c>
      <c r="F44" s="24" t="s">
        <v>10</v>
      </c>
      <c r="G44" s="74" t="s">
        <v>4</v>
      </c>
      <c r="H44" s="74"/>
      <c r="I44" s="74"/>
      <c r="J44" s="75"/>
    </row>
    <row r="45" spans="1:20" s="28" customFormat="1" ht="13.8" x14ac:dyDescent="0.3">
      <c r="A45" s="9"/>
      <c r="B45" s="19" t="s">
        <v>102</v>
      </c>
      <c r="C45" s="19" t="s">
        <v>102</v>
      </c>
      <c r="D45" s="19" t="s">
        <v>3</v>
      </c>
      <c r="E45" s="19" t="s">
        <v>6</v>
      </c>
      <c r="F45" s="19"/>
      <c r="G45" s="19" t="s">
        <v>6</v>
      </c>
      <c r="H45" s="19" t="s">
        <v>7</v>
      </c>
      <c r="I45" s="19" t="s">
        <v>9</v>
      </c>
      <c r="J45" s="10" t="s">
        <v>8</v>
      </c>
    </row>
    <row r="46" spans="1:20" ht="16.05" customHeight="1" x14ac:dyDescent="0.3">
      <c r="A46" s="11" t="s">
        <v>11</v>
      </c>
      <c r="B46" s="48"/>
      <c r="C46" s="48"/>
      <c r="D46" s="49" t="str">
        <f>IF(C46=0,"",C46-B46)</f>
        <v/>
      </c>
      <c r="E46" s="47"/>
      <c r="F46" s="50"/>
      <c r="G46" s="51" t="str">
        <f>IF(ISNUMBER(D46),IF(MOD(D46,1)&gt;=0.5,ROUNDUP(D46,0),IF(MOD(D46,1)&gt;=(1/3),INT(D46)+0.5,INT(D46))),"")</f>
        <v/>
      </c>
      <c r="H46" s="52" t="str">
        <f>IF(ISBLANK(F46),"",_xlfn.IFNA(VLOOKUP(F46,Postavke!$A$2:$B$43,2,FALSE),""))</f>
        <v/>
      </c>
      <c r="I46" s="53" t="str">
        <f>IF(ISBLANK(F46),"",IF(E46=2,"0,6",IF(E46=1,"0,3","0")))</f>
        <v/>
      </c>
      <c r="J46" s="54" t="str">
        <f>IF(ISBLANK(F46),"",H46*G46*(1-I46))</f>
        <v/>
      </c>
      <c r="T46" s="35"/>
    </row>
    <row r="47" spans="1:20" ht="16.05" customHeight="1" x14ac:dyDescent="0.3">
      <c r="A47" s="11" t="s">
        <v>12</v>
      </c>
      <c r="B47" s="48"/>
      <c r="C47" s="48"/>
      <c r="D47" s="49" t="str">
        <f t="shared" ref="D47:D48" si="0">IF(C47=0,"",C47-B47)</f>
        <v/>
      </c>
      <c r="E47" s="47"/>
      <c r="F47" s="50"/>
      <c r="G47" s="51" t="str">
        <f t="shared" ref="G47" si="1">IF(ISNUMBER(D47),IF(MOD(D47,1)&gt;=0.5,ROUNDUP(D47,0),IF(MOD(D47,1)&gt;=(1/3),INT(D47)+0.5,INT(D47))),"")</f>
        <v/>
      </c>
      <c r="H47" s="52" t="str">
        <f>IF(ISBLANK(F47),"",_xlfn.IFNA(VLOOKUP(F47,Postavke!$A$2:$B$43,2,FALSE),""))</f>
        <v/>
      </c>
      <c r="I47" s="53" t="str">
        <f t="shared" ref="I47:I48" si="2">IF(ISBLANK(F47),"",IF(E47=2,"0,6",IF(E47=1,"0,3","0")))</f>
        <v/>
      </c>
      <c r="J47" s="54" t="str">
        <f t="shared" ref="J47" si="3">IF(ISBLANK(F47),"",H47*G47*(1-I47))</f>
        <v/>
      </c>
    </row>
    <row r="48" spans="1:20" ht="16.05" customHeight="1" x14ac:dyDescent="0.3">
      <c r="A48" s="11" t="s">
        <v>13</v>
      </c>
      <c r="B48" s="48"/>
      <c r="C48" s="48"/>
      <c r="D48" s="49" t="str">
        <f t="shared" si="0"/>
        <v/>
      </c>
      <c r="E48" s="47"/>
      <c r="F48" s="50"/>
      <c r="G48" s="51" t="str">
        <f>IF(ISNUMBER(D48),IF(MOD(D48,1)&gt;=0.5,ROUNDUP(D48,0),IF(MOD(D48,1)&gt;=(1/3),INT(D48)+0.5,INT(D48))),"")</f>
        <v/>
      </c>
      <c r="H48" s="52" t="str">
        <f>IF(ISBLANK(F48),"",_xlfn.IFNA(VLOOKUP(F48,Postavke!$A$2:$B$43,2,FALSE),""))</f>
        <v/>
      </c>
      <c r="I48" s="53" t="str">
        <f t="shared" si="2"/>
        <v/>
      </c>
      <c r="J48" s="54" t="str">
        <f>IF(ISBLANK(F48),"",H48*G48*(1-I48))</f>
        <v/>
      </c>
    </row>
    <row r="49" spans="1:17" ht="16.05" customHeight="1" thickBot="1" x14ac:dyDescent="0.35">
      <c r="A49" s="26"/>
      <c r="B49" s="92" t="s">
        <v>47</v>
      </c>
      <c r="C49" s="92"/>
      <c r="D49" s="92"/>
      <c r="E49" s="92"/>
      <c r="F49" s="92"/>
      <c r="G49" s="92"/>
      <c r="H49" s="92"/>
      <c r="I49" s="93"/>
      <c r="J49" s="31">
        <f>SUM(J46:J48)</f>
        <v>0</v>
      </c>
    </row>
    <row r="50" spans="1:17" ht="9.6" customHeight="1" x14ac:dyDescent="0.3"/>
    <row r="51" spans="1:17" ht="14.4" customHeight="1" thickBot="1" x14ac:dyDescent="0.35">
      <c r="A51" s="1" t="s">
        <v>19</v>
      </c>
      <c r="B51" s="91" t="s">
        <v>84</v>
      </c>
      <c r="C51" s="91"/>
      <c r="D51" s="91"/>
      <c r="E51" s="91"/>
      <c r="F51" s="91"/>
      <c r="G51" s="91"/>
      <c r="H51" s="91"/>
      <c r="I51" s="91"/>
      <c r="J51" s="91"/>
    </row>
    <row r="52" spans="1:17" ht="16.05" customHeight="1" x14ac:dyDescent="0.3">
      <c r="A52" s="85" t="s">
        <v>17</v>
      </c>
      <c r="B52" s="86"/>
      <c r="C52" s="86"/>
      <c r="D52" s="98"/>
      <c r="E52" s="98"/>
      <c r="F52" s="86" t="s">
        <v>18</v>
      </c>
      <c r="G52" s="86"/>
      <c r="H52" s="86"/>
      <c r="I52" s="98"/>
      <c r="J52" s="99"/>
    </row>
    <row r="53" spans="1:17" ht="16.05" customHeight="1" x14ac:dyDescent="0.3">
      <c r="A53" s="87" t="s">
        <v>22</v>
      </c>
      <c r="B53" s="88"/>
      <c r="C53" s="88"/>
      <c r="D53" s="70" t="str">
        <f>IF(ISBLANK(J17),"",J17)</f>
        <v/>
      </c>
      <c r="E53" s="70"/>
      <c r="F53" s="21" t="s">
        <v>21</v>
      </c>
      <c r="G53" s="21"/>
      <c r="H53" s="21"/>
      <c r="I53" s="70" t="str">
        <f>IF(ISBLANK(I52),"",I52+SUM(G58:H60))</f>
        <v/>
      </c>
      <c r="J53" s="100"/>
    </row>
    <row r="54" spans="1:17" ht="16.05" customHeight="1" x14ac:dyDescent="0.3">
      <c r="A54" s="87" t="s">
        <v>23</v>
      </c>
      <c r="B54" s="88"/>
      <c r="C54" s="88"/>
      <c r="D54" s="70" t="str">
        <f>IF(ISBLANK(G17),"",G17)</f>
        <v/>
      </c>
      <c r="E54" s="70"/>
      <c r="F54" s="88" t="s">
        <v>24</v>
      </c>
      <c r="G54" s="88"/>
      <c r="H54" s="88"/>
      <c r="I54" s="101" t="str">
        <f>IFERROR(I53-I52,"")</f>
        <v/>
      </c>
      <c r="J54" s="102"/>
    </row>
    <row r="55" spans="1:17" ht="9.6" customHeight="1" x14ac:dyDescent="0.3">
      <c r="A55" s="13"/>
      <c r="B55" s="14"/>
      <c r="C55" s="14"/>
      <c r="D55" s="3"/>
      <c r="E55" s="3"/>
      <c r="F55" s="14"/>
      <c r="G55" s="14"/>
      <c r="H55" s="14"/>
      <c r="J55" s="15"/>
    </row>
    <row r="56" spans="1:17" x14ac:dyDescent="0.3">
      <c r="A56" s="16"/>
      <c r="B56" s="90" t="s">
        <v>32</v>
      </c>
      <c r="C56" s="90"/>
      <c r="D56" s="90"/>
      <c r="E56" s="90"/>
      <c r="F56" s="90"/>
      <c r="G56" s="90" t="s">
        <v>27</v>
      </c>
      <c r="H56" s="90"/>
      <c r="I56" s="17" t="s">
        <v>29</v>
      </c>
      <c r="J56" s="8" t="s">
        <v>31</v>
      </c>
    </row>
    <row r="57" spans="1:17" s="4" customFormat="1" ht="13.8" customHeight="1" x14ac:dyDescent="0.3">
      <c r="A57" s="18"/>
      <c r="B57" s="89" t="s">
        <v>25</v>
      </c>
      <c r="C57" s="89"/>
      <c r="D57" s="89" t="s">
        <v>26</v>
      </c>
      <c r="E57" s="89"/>
      <c r="F57" s="89"/>
      <c r="G57" s="89" t="s">
        <v>28</v>
      </c>
      <c r="H57" s="89"/>
      <c r="I57" s="19" t="s">
        <v>30</v>
      </c>
      <c r="J57" s="20"/>
      <c r="O57" s="2"/>
      <c r="P57" s="2"/>
      <c r="Q57" s="2"/>
    </row>
    <row r="58" spans="1:17" ht="16.05" customHeight="1" x14ac:dyDescent="0.3">
      <c r="A58" s="11" t="s">
        <v>14</v>
      </c>
      <c r="B58" s="66"/>
      <c r="C58" s="66"/>
      <c r="D58" s="66"/>
      <c r="E58" s="66"/>
      <c r="F58" s="66"/>
      <c r="G58" s="70"/>
      <c r="H58" s="70"/>
      <c r="I58" s="56" t="str">
        <f>IF(ISBLANK(G58),"",IF($D$52="Osobni automobil","0,22",""))</f>
        <v/>
      </c>
      <c r="J58" s="39" t="str">
        <f>IF(I58="","",G58*I58)</f>
        <v/>
      </c>
    </row>
    <row r="59" spans="1:17" ht="16.05" customHeight="1" x14ac:dyDescent="0.3">
      <c r="A59" s="11" t="s">
        <v>15</v>
      </c>
      <c r="B59" s="66"/>
      <c r="C59" s="66"/>
      <c r="D59" s="66"/>
      <c r="E59" s="66"/>
      <c r="F59" s="66"/>
      <c r="G59" s="120"/>
      <c r="H59" s="121"/>
      <c r="I59" s="56" t="str">
        <f>IF(ISBLANK(G59),"",IF($D$52="Osobni automobil","0,22",""))</f>
        <v/>
      </c>
      <c r="J59" s="39" t="str">
        <f>IF(I59="","",G59*I59)</f>
        <v/>
      </c>
    </row>
    <row r="60" spans="1:17" ht="16.05" customHeight="1" x14ac:dyDescent="0.3">
      <c r="A60" s="11" t="s">
        <v>16</v>
      </c>
      <c r="B60" s="66"/>
      <c r="C60" s="66"/>
      <c r="D60" s="66"/>
      <c r="E60" s="66"/>
      <c r="F60" s="66"/>
      <c r="G60" s="70"/>
      <c r="H60" s="70"/>
      <c r="I60" s="56" t="str">
        <f>IF(ISBLANK(G60),"",IF($D$52="Osobni automobil","0,22",""))</f>
        <v/>
      </c>
      <c r="J60" s="39" t="str">
        <f>IF(I60="","",G60*I60)</f>
        <v/>
      </c>
    </row>
    <row r="61" spans="1:17" ht="16.05" customHeight="1" thickBot="1" x14ac:dyDescent="0.35">
      <c r="A61" s="26"/>
      <c r="B61" s="92" t="s">
        <v>49</v>
      </c>
      <c r="C61" s="92"/>
      <c r="D61" s="92"/>
      <c r="E61" s="92"/>
      <c r="F61" s="92"/>
      <c r="G61" s="92"/>
      <c r="H61" s="92"/>
      <c r="I61" s="92"/>
      <c r="J61" s="31">
        <f>SUM(J58:J60)</f>
        <v>0</v>
      </c>
    </row>
    <row r="62" spans="1:17" ht="9.6" customHeight="1" x14ac:dyDescent="0.3"/>
    <row r="63" spans="1:17" ht="14.4" customHeight="1" thickBot="1" x14ac:dyDescent="0.35">
      <c r="A63" s="1" t="s">
        <v>33</v>
      </c>
      <c r="B63" s="91" t="s">
        <v>83</v>
      </c>
      <c r="C63" s="91"/>
      <c r="D63" s="91"/>
      <c r="E63" s="91"/>
      <c r="F63" s="91"/>
      <c r="G63" s="91"/>
      <c r="H63" s="91"/>
      <c r="I63" s="91"/>
      <c r="J63" s="91"/>
    </row>
    <row r="64" spans="1:17" x14ac:dyDescent="0.3">
      <c r="A64" s="27"/>
      <c r="B64" s="74" t="s">
        <v>40</v>
      </c>
      <c r="C64" s="74"/>
      <c r="D64" s="74"/>
      <c r="E64" s="23" t="s">
        <v>41</v>
      </c>
      <c r="F64" s="23" t="s">
        <v>42</v>
      </c>
      <c r="G64" s="74" t="s">
        <v>43</v>
      </c>
      <c r="H64" s="74"/>
      <c r="I64" s="74"/>
      <c r="J64" s="25" t="s">
        <v>126</v>
      </c>
    </row>
    <row r="65" spans="1:10" ht="16.05" customHeight="1" x14ac:dyDescent="0.3">
      <c r="A65" s="11" t="s">
        <v>34</v>
      </c>
      <c r="B65" s="66"/>
      <c r="C65" s="66"/>
      <c r="D65" s="66"/>
      <c r="E65" s="57"/>
      <c r="F65" s="45"/>
      <c r="G65" s="113"/>
      <c r="H65" s="113"/>
      <c r="I65" s="113"/>
      <c r="J65" s="55"/>
    </row>
    <row r="66" spans="1:10" ht="16.05" customHeight="1" x14ac:dyDescent="0.3">
      <c r="A66" s="11" t="s">
        <v>35</v>
      </c>
      <c r="B66" s="66"/>
      <c r="C66" s="66"/>
      <c r="D66" s="66"/>
      <c r="E66" s="57"/>
      <c r="F66" s="45"/>
      <c r="G66" s="113"/>
      <c r="H66" s="113"/>
      <c r="I66" s="113"/>
      <c r="J66" s="55"/>
    </row>
    <row r="67" spans="1:10" ht="16.05" customHeight="1" x14ac:dyDescent="0.3">
      <c r="A67" s="11" t="s">
        <v>36</v>
      </c>
      <c r="B67" s="66"/>
      <c r="C67" s="66"/>
      <c r="D67" s="66"/>
      <c r="E67" s="57"/>
      <c r="F67" s="45"/>
      <c r="G67" s="113"/>
      <c r="H67" s="113"/>
      <c r="I67" s="113"/>
      <c r="J67" s="55"/>
    </row>
    <row r="68" spans="1:10" ht="16.05" customHeight="1" x14ac:dyDescent="0.3">
      <c r="A68" s="11" t="s">
        <v>37</v>
      </c>
      <c r="B68" s="66"/>
      <c r="C68" s="66"/>
      <c r="D68" s="66"/>
      <c r="E68" s="57"/>
      <c r="F68" s="45"/>
      <c r="G68" s="113"/>
      <c r="H68" s="113"/>
      <c r="I68" s="113"/>
      <c r="J68" s="55"/>
    </row>
    <row r="69" spans="1:10" ht="16.05" customHeight="1" x14ac:dyDescent="0.3">
      <c r="A69" s="11" t="s">
        <v>38</v>
      </c>
      <c r="B69" s="66"/>
      <c r="C69" s="66"/>
      <c r="D69" s="66"/>
      <c r="E69" s="57"/>
      <c r="F69" s="45"/>
      <c r="G69" s="113"/>
      <c r="H69" s="113"/>
      <c r="I69" s="113"/>
      <c r="J69" s="55"/>
    </row>
    <row r="70" spans="1:10" ht="16.05" customHeight="1" x14ac:dyDescent="0.3">
      <c r="A70" s="11" t="s">
        <v>39</v>
      </c>
      <c r="B70" s="124"/>
      <c r="C70" s="125"/>
      <c r="D70" s="126"/>
      <c r="E70" s="57"/>
      <c r="F70" s="45"/>
      <c r="G70" s="113"/>
      <c r="H70" s="113"/>
      <c r="I70" s="113"/>
      <c r="J70" s="55"/>
    </row>
    <row r="71" spans="1:10" ht="16.05" customHeight="1" x14ac:dyDescent="0.3">
      <c r="A71" s="103" t="s">
        <v>44</v>
      </c>
      <c r="B71" s="104"/>
      <c r="C71" s="104"/>
      <c r="D71" s="104"/>
      <c r="E71" s="104"/>
      <c r="F71" s="104"/>
      <c r="G71" s="107">
        <f>SUM(G65:I70)</f>
        <v>0</v>
      </c>
      <c r="H71" s="108"/>
      <c r="I71" s="108"/>
      <c r="J71" s="109"/>
    </row>
    <row r="72" spans="1:10" ht="16.05" customHeight="1" thickBot="1" x14ac:dyDescent="0.35">
      <c r="A72" s="105" t="s">
        <v>45</v>
      </c>
      <c r="B72" s="106"/>
      <c r="C72" s="106"/>
      <c r="D72" s="106"/>
      <c r="E72" s="106"/>
      <c r="F72" s="106"/>
      <c r="G72" s="110">
        <f>SUMIF(J65:J70,"DA",G65:I70)</f>
        <v>0</v>
      </c>
      <c r="H72" s="111"/>
      <c r="I72" s="111"/>
      <c r="J72" s="112"/>
    </row>
    <row r="73" spans="1:10" ht="9.6" customHeight="1" x14ac:dyDescent="0.3"/>
    <row r="74" spans="1:10" ht="14.4" customHeight="1" thickBot="1" x14ac:dyDescent="0.35">
      <c r="A74" s="1" t="s">
        <v>46</v>
      </c>
      <c r="B74" s="6" t="s">
        <v>29</v>
      </c>
      <c r="H74" s="38"/>
      <c r="I74" s="38"/>
      <c r="J74" s="38"/>
    </row>
    <row r="75" spans="1:10" ht="16.05" customHeight="1" x14ac:dyDescent="0.3">
      <c r="A75" s="32"/>
      <c r="B75" s="94" t="s">
        <v>48</v>
      </c>
      <c r="C75" s="95"/>
      <c r="D75" s="95"/>
      <c r="E75" s="95"/>
      <c r="F75" s="95"/>
      <c r="G75" s="127">
        <f>H19</f>
        <v>0</v>
      </c>
      <c r="H75" s="127"/>
      <c r="I75" s="127"/>
      <c r="J75" s="128"/>
    </row>
    <row r="76" spans="1:10" ht="16.05" customHeight="1" x14ac:dyDescent="0.3">
      <c r="A76" s="33"/>
      <c r="B76" s="96" t="s">
        <v>50</v>
      </c>
      <c r="C76" s="97"/>
      <c r="D76" s="97"/>
      <c r="E76" s="97"/>
      <c r="F76" s="97"/>
      <c r="G76" s="129">
        <f>IFERROR(J49+J61+G71,"")</f>
        <v>0</v>
      </c>
      <c r="H76" s="129"/>
      <c r="I76" s="129"/>
      <c r="J76" s="130"/>
    </row>
    <row r="77" spans="1:10" ht="16.05" customHeight="1" thickBot="1" x14ac:dyDescent="0.35">
      <c r="A77" s="34"/>
      <c r="B77" s="122" t="s">
        <v>51</v>
      </c>
      <c r="C77" s="123"/>
      <c r="D77" s="123"/>
      <c r="E77" s="123"/>
      <c r="F77" s="123"/>
      <c r="G77" s="131">
        <f>IFERROR(IF(G72="",G76-G75,G76-G75-G72),"")</f>
        <v>0</v>
      </c>
      <c r="H77" s="131"/>
      <c r="I77" s="131"/>
      <c r="J77" s="132"/>
    </row>
    <row r="78" spans="1:10" ht="14.4" customHeight="1" thickBot="1" x14ac:dyDescent="0.35">
      <c r="G78" s="38"/>
    </row>
    <row r="79" spans="1:10" ht="38.4" customHeight="1" x14ac:dyDescent="0.3">
      <c r="D79" s="117"/>
      <c r="E79" s="118"/>
      <c r="F79" s="118"/>
      <c r="G79" s="118"/>
      <c r="H79" s="118"/>
      <c r="I79" s="118"/>
      <c r="J79" s="119"/>
    </row>
    <row r="80" spans="1:10" ht="14.4" customHeight="1" thickBot="1" x14ac:dyDescent="0.35">
      <c r="B80" s="5" t="s">
        <v>103</v>
      </c>
      <c r="C80" s="37">
        <f ca="1">NOW()</f>
        <v>45945.64248101852</v>
      </c>
      <c r="D80" s="114" t="s">
        <v>104</v>
      </c>
      <c r="E80" s="115"/>
      <c r="F80" s="115" t="s">
        <v>52</v>
      </c>
      <c r="G80" s="115"/>
      <c r="H80" s="115"/>
      <c r="I80" s="115" t="s">
        <v>53</v>
      </c>
      <c r="J80" s="116"/>
    </row>
    <row r="81" ht="1.95" customHeight="1" x14ac:dyDescent="0.3"/>
    <row r="82" x14ac:dyDescent="0.3"/>
    <row r="83" ht="3" customHeight="1" x14ac:dyDescent="0.3"/>
    <row r="84" ht="3" customHeight="1" x14ac:dyDescent="0.3"/>
    <row r="85" ht="3" customHeight="1" x14ac:dyDescent="0.3"/>
    <row r="86" ht="3" customHeight="1" x14ac:dyDescent="0.3"/>
    <row r="87" ht="3" customHeight="1" x14ac:dyDescent="0.3"/>
    <row r="88" ht="3" customHeight="1" x14ac:dyDescent="0.3"/>
  </sheetData>
  <sheetProtection algorithmName="SHA-512" hashValue="l/oroM9YfXAfrkYbSbEJNUAZZS8IFtKzcl54/Xz3N+xyvlh0GC5r45ewXXM18pmt3FqeUPwfgC485R3sF2QeBQ==" saltValue="vWKu2SSNQw4m6pVoOYQOsw==" spinCount="100000" sheet="1" selectLockedCells="1"/>
  <sortState xmlns:xlrd2="http://schemas.microsoft.com/office/spreadsheetml/2017/richdata2" ref="O70:O77">
    <sortCondition ref="O70:O77"/>
  </sortState>
  <mergeCells count="102">
    <mergeCell ref="D80:E80"/>
    <mergeCell ref="F80:H80"/>
    <mergeCell ref="I80:J80"/>
    <mergeCell ref="D79:E79"/>
    <mergeCell ref="F79:H79"/>
    <mergeCell ref="I79:J79"/>
    <mergeCell ref="G59:H59"/>
    <mergeCell ref="B77:F77"/>
    <mergeCell ref="B69:D69"/>
    <mergeCell ref="G69:I69"/>
    <mergeCell ref="B70:D70"/>
    <mergeCell ref="G70:I70"/>
    <mergeCell ref="G75:J75"/>
    <mergeCell ref="G76:J76"/>
    <mergeCell ref="G77:J77"/>
    <mergeCell ref="B64:D64"/>
    <mergeCell ref="G64:I64"/>
    <mergeCell ref="B60:C60"/>
    <mergeCell ref="D60:F60"/>
    <mergeCell ref="B61:I61"/>
    <mergeCell ref="B63:J63"/>
    <mergeCell ref="B43:J43"/>
    <mergeCell ref="B49:I49"/>
    <mergeCell ref="B51:J51"/>
    <mergeCell ref="B75:F75"/>
    <mergeCell ref="B76:F76"/>
    <mergeCell ref="I52:J52"/>
    <mergeCell ref="I53:J53"/>
    <mergeCell ref="I54:J54"/>
    <mergeCell ref="A71:F71"/>
    <mergeCell ref="A72:F72"/>
    <mergeCell ref="G71:J71"/>
    <mergeCell ref="G72:J72"/>
    <mergeCell ref="D59:F59"/>
    <mergeCell ref="G60:H60"/>
    <mergeCell ref="G65:I65"/>
    <mergeCell ref="B65:D65"/>
    <mergeCell ref="B66:D66"/>
    <mergeCell ref="G66:I66"/>
    <mergeCell ref="B67:D67"/>
    <mergeCell ref="G67:I67"/>
    <mergeCell ref="B68:D68"/>
    <mergeCell ref="G68:I68"/>
    <mergeCell ref="D52:E52"/>
    <mergeCell ref="F52:H52"/>
    <mergeCell ref="A52:C52"/>
    <mergeCell ref="A53:C53"/>
    <mergeCell ref="F54:H54"/>
    <mergeCell ref="D53:E53"/>
    <mergeCell ref="D54:E54"/>
    <mergeCell ref="A54:C54"/>
    <mergeCell ref="B57:C57"/>
    <mergeCell ref="D57:F57"/>
    <mergeCell ref="G57:H57"/>
    <mergeCell ref="G56:H56"/>
    <mergeCell ref="B56:F56"/>
    <mergeCell ref="B58:C58"/>
    <mergeCell ref="D58:F58"/>
    <mergeCell ref="G58:H58"/>
    <mergeCell ref="B59:C59"/>
    <mergeCell ref="A41:J41"/>
    <mergeCell ref="A1:A5"/>
    <mergeCell ref="A11:C11"/>
    <mergeCell ref="A12:C12"/>
    <mergeCell ref="A13:C13"/>
    <mergeCell ref="A14:C14"/>
    <mergeCell ref="A15:C15"/>
    <mergeCell ref="A16:C16"/>
    <mergeCell ref="G44:J44"/>
    <mergeCell ref="A9:J9"/>
    <mergeCell ref="F25:H26"/>
    <mergeCell ref="A26:B26"/>
    <mergeCell ref="C26:D26"/>
    <mergeCell ref="I25:J25"/>
    <mergeCell ref="I26:J26"/>
    <mergeCell ref="D11:J11"/>
    <mergeCell ref="D12:J12"/>
    <mergeCell ref="D13:J13"/>
    <mergeCell ref="D14:J14"/>
    <mergeCell ref="D15:J15"/>
    <mergeCell ref="D16:J16"/>
    <mergeCell ref="H19:J19"/>
    <mergeCell ref="F21:J21"/>
    <mergeCell ref="A23:J23"/>
    <mergeCell ref="A21:E21"/>
    <mergeCell ref="A17:C17"/>
    <mergeCell ref="D17:E17"/>
    <mergeCell ref="G17:H17"/>
    <mergeCell ref="A19:G19"/>
    <mergeCell ref="A37:J37"/>
    <mergeCell ref="A39:J39"/>
    <mergeCell ref="A29:J29"/>
    <mergeCell ref="A31:C31"/>
    <mergeCell ref="D31:J31"/>
    <mergeCell ref="A32:C32"/>
    <mergeCell ref="D32:J32"/>
    <mergeCell ref="A33:C33"/>
    <mergeCell ref="D33:J33"/>
    <mergeCell ref="A34:C34"/>
    <mergeCell ref="D34:J34"/>
    <mergeCell ref="A35:C35"/>
    <mergeCell ref="D35:J35"/>
  </mergeCells>
  <conditionalFormatting sqref="G77:J77">
    <cfRule type="cellIs" dxfId="7" priority="5" operator="lessThan">
      <formula>0</formula>
    </cfRule>
  </conditionalFormatting>
  <conditionalFormatting sqref="I54:J54">
    <cfRule type="cellIs" dxfId="6" priority="1" operator="equal">
      <formula>""</formula>
    </cfRule>
    <cfRule type="cellIs" dxfId="5" priority="8" operator="equal">
      <formula>0</formula>
    </cfRule>
    <cfRule type="expression" dxfId="4" priority="9">
      <formula>I54&lt;&gt;SUM(G58:H60)</formula>
    </cfRule>
  </conditionalFormatting>
  <dataValidations count="7">
    <dataValidation type="list" allowBlank="1" showInputMessage="1" showErrorMessage="1" errorTitle="Pogreška" error="Molimo odaberite jednu od predloženih opcija" prompt="Molimo odaberite jednu od predloženih opcija" sqref="D52:E52" xr:uid="{A33B4120-761A-44C8-BD3E-E380228C06A5}">
      <formula1>"Osobni automobil,Službeno vozilo,Rent-a-car"</formula1>
    </dataValidation>
    <dataValidation type="list" allowBlank="1" showInputMessage="1" showErrorMessage="1" errorTitle="Eror" error="Molimo odaberite jednu od predloženih opcija" sqref="J65:J70" xr:uid="{C1A69D68-7914-41A3-9E87-1F65C8A786EC}">
      <formula1>"DA,NE"</formula1>
    </dataValidation>
    <dataValidation type="list" allowBlank="1" showInputMessage="1" prompt="Odaberite jednu od predloženih opcija ili upišite opis" sqref="B65:D70" xr:uid="{41E6C53C-EEBC-45FD-845C-0758E799107F}">
      <formula1>"Cestarina,Dodatni obrok (ručak/večera),Gorivo,Lunch paket,Parking,Prijevoz,Rent-a-car,Reprezentacija,Smještaj,Taksi,Vinjeta"</formula1>
    </dataValidation>
    <dataValidation type="date" allowBlank="1" showInputMessage="1" showErrorMessage="1" sqref="T46" xr:uid="{BD735FC8-A23B-4EDA-B54D-A20D5C51EF17}">
      <formula1>45658</formula1>
      <formula2>NOW()</formula2>
    </dataValidation>
    <dataValidation type="date" allowBlank="1" showErrorMessage="1" errorTitle="Eror" error="Molimo upišite valjani datum u formatu d.m.yyyy. hh:mm" sqref="B46:C48" xr:uid="{80922D14-EDE7-4DEE-B78C-A6BC2CA9A3BE}">
      <formula1>45658</formula1>
      <formula2>46022</formula2>
    </dataValidation>
    <dataValidation type="custom" allowBlank="1" showErrorMessage="1" errorTitle="Pogreška" error="U slučaju da ste koristili službeno vozilo ili rent-a-car u dijelu ostali troškovi navesti realnu potrošnju goriva_x000a_" sqref="I58:J60" xr:uid="{41FF48DB-FB37-4B45-B658-B8C2382FCAD5}">
      <formula1>$D$52="Osobni automobil"</formula1>
    </dataValidation>
    <dataValidation type="list" allowBlank="1" showInputMessage="1" showErrorMessage="1" errorTitle="Pogreška" error="Molimo odaberite jednu od predloženih opcija" sqref="D17" xr:uid="{0637AE70-A4B2-4956-BF26-DF0E1FCF45EC}">
      <formula1>"Osobni automobil,Službeno vozilo,Rent-a-car"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  <rowBreaks count="1" manualBreakCount="1">
    <brk id="36" max="16383" man="1"/>
  </rowBreaks>
  <ignoredErrors>
    <ignoredError sqref="H46:H48 C26 C80 G75 D53:D54 I53 I58:I6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errorTitle="Eror" prompt="Molimo odaberite jednu od predloženih opcija" xr:uid="{9539BB54-53A9-4439-B7C0-796AB902CFA7}">
          <x14:formula1>
            <xm:f>Postavke!$A$2:$A$43</xm:f>
          </x14:formula1>
          <xm:sqref>F46:F48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96B1-1491-4475-86C4-1361CBB7D92E}">
  <dimension ref="A1:XFC88"/>
  <sheetViews>
    <sheetView showGridLines="0" zoomScaleNormal="100" workbookViewId="0">
      <selection activeCell="J61" sqref="J61"/>
    </sheetView>
  </sheetViews>
  <sheetFormatPr defaultColWidth="0" defaultRowHeight="14.4" customHeight="1" zeroHeight="1" x14ac:dyDescent="0.3"/>
  <cols>
    <col min="1" max="1" width="4.109375" style="5" bestFit="1" customWidth="1"/>
    <col min="2" max="2" width="16" style="2" bestFit="1" customWidth="1"/>
    <col min="3" max="3" width="15.33203125" style="2" bestFit="1" customWidth="1"/>
    <col min="4" max="4" width="9.33203125" style="2" customWidth="1"/>
    <col min="5" max="5" width="8.6640625" style="2" customWidth="1"/>
    <col min="6" max="6" width="8.21875" style="2" customWidth="1"/>
    <col min="7" max="7" width="6.33203125" style="2" customWidth="1"/>
    <col min="8" max="8" width="7.33203125" style="2" customWidth="1"/>
    <col min="9" max="9" width="10.5546875" style="2" customWidth="1"/>
    <col min="10" max="10" width="13.21875" style="2" bestFit="1" customWidth="1"/>
    <col min="11" max="11" width="1.77734375" style="2" customWidth="1"/>
    <col min="12" max="16" width="8.88671875" style="2" hidden="1" customWidth="1"/>
    <col min="17" max="17" width="9.109375" style="2" hidden="1" customWidth="1"/>
    <col min="18" max="18" width="8.88671875" style="2" hidden="1" customWidth="1"/>
    <col min="19" max="19" width="9.109375" style="2" hidden="1" customWidth="1"/>
    <col min="20" max="20" width="12.6640625" style="2" hidden="1" customWidth="1"/>
    <col min="21" max="16382" width="8.88671875" style="2" hidden="1"/>
    <col min="16383" max="16383" width="12.33203125" style="2" hidden="1" customWidth="1"/>
    <col min="16384" max="16384" width="14.21875" style="2" hidden="1" customWidth="1"/>
  </cols>
  <sheetData>
    <row r="1" spans="1:11" x14ac:dyDescent="0.3">
      <c r="A1" s="73"/>
      <c r="B1" s="3"/>
      <c r="C1" s="6" t="s">
        <v>117</v>
      </c>
      <c r="D1" s="6"/>
    </row>
    <row r="2" spans="1:11" x14ac:dyDescent="0.3">
      <c r="A2" s="73"/>
      <c r="B2" s="3"/>
      <c r="C2" s="2" t="s">
        <v>118</v>
      </c>
    </row>
    <row r="3" spans="1:11" x14ac:dyDescent="0.3">
      <c r="A3" s="73"/>
      <c r="B3" s="3"/>
      <c r="C3" s="2" t="s">
        <v>119</v>
      </c>
    </row>
    <row r="4" spans="1:11" x14ac:dyDescent="0.3">
      <c r="A4" s="73"/>
      <c r="B4" s="3"/>
      <c r="C4" s="2" t="s">
        <v>120</v>
      </c>
    </row>
    <row r="5" spans="1:11" x14ac:dyDescent="0.3">
      <c r="A5" s="73"/>
      <c r="B5" s="3"/>
      <c r="C5" s="2" t="s">
        <v>121</v>
      </c>
    </row>
    <row r="6" spans="1:11" ht="14.4" customHeight="1" thickBot="1" x14ac:dyDescent="0.35">
      <c r="A6" s="2"/>
    </row>
    <row r="7" spans="1:11" ht="23.4" customHeight="1" thickBot="1" x14ac:dyDescent="0.35">
      <c r="A7" s="2"/>
      <c r="I7" s="5" t="s">
        <v>116</v>
      </c>
      <c r="J7" s="44"/>
    </row>
    <row r="8" spans="1:11" x14ac:dyDescent="0.3">
      <c r="A8" s="2"/>
    </row>
    <row r="9" spans="1:11" ht="18" x14ac:dyDescent="0.3">
      <c r="A9" s="76" t="s">
        <v>115</v>
      </c>
      <c r="B9" s="76"/>
      <c r="C9" s="76"/>
      <c r="D9" s="76"/>
      <c r="E9" s="76"/>
      <c r="F9" s="76"/>
      <c r="G9" s="76"/>
      <c r="H9" s="76"/>
      <c r="I9" s="76"/>
      <c r="J9" s="76"/>
      <c r="K9" s="41"/>
    </row>
    <row r="10" spans="1:11" x14ac:dyDescent="0.3">
      <c r="A10" s="2"/>
    </row>
    <row r="11" spans="1:11" ht="16.05" customHeight="1" x14ac:dyDescent="0.3">
      <c r="A11" s="63" t="s">
        <v>106</v>
      </c>
      <c r="B11" s="64"/>
      <c r="C11" s="65"/>
      <c r="D11" s="66"/>
      <c r="E11" s="66"/>
      <c r="F11" s="66"/>
      <c r="G11" s="66"/>
      <c r="H11" s="66"/>
      <c r="I11" s="66"/>
      <c r="J11" s="66"/>
    </row>
    <row r="12" spans="1:11" ht="16.05" customHeight="1" x14ac:dyDescent="0.3">
      <c r="A12" s="63" t="s">
        <v>107</v>
      </c>
      <c r="B12" s="64"/>
      <c r="C12" s="65"/>
      <c r="D12" s="66"/>
      <c r="E12" s="66"/>
      <c r="F12" s="66"/>
      <c r="G12" s="66"/>
      <c r="H12" s="66"/>
      <c r="I12" s="66"/>
      <c r="J12" s="66"/>
    </row>
    <row r="13" spans="1:11" ht="16.05" customHeight="1" x14ac:dyDescent="0.3">
      <c r="A13" s="63" t="s">
        <v>108</v>
      </c>
      <c r="B13" s="64"/>
      <c r="C13" s="65"/>
      <c r="D13" s="66"/>
      <c r="E13" s="66"/>
      <c r="F13" s="66"/>
      <c r="G13" s="66"/>
      <c r="H13" s="66"/>
      <c r="I13" s="66"/>
      <c r="J13" s="66"/>
    </row>
    <row r="14" spans="1:11" ht="16.05" customHeight="1" x14ac:dyDescent="0.3">
      <c r="A14" s="63" t="s">
        <v>109</v>
      </c>
      <c r="B14" s="64"/>
      <c r="C14" s="65"/>
      <c r="D14" s="66"/>
      <c r="E14" s="66"/>
      <c r="F14" s="66"/>
      <c r="G14" s="66"/>
      <c r="H14" s="66"/>
      <c r="I14" s="66"/>
      <c r="J14" s="66"/>
    </row>
    <row r="15" spans="1:11" ht="16.05" customHeight="1" x14ac:dyDescent="0.3">
      <c r="A15" s="63" t="s">
        <v>110</v>
      </c>
      <c r="B15" s="64"/>
      <c r="C15" s="65"/>
      <c r="D15" s="66"/>
      <c r="E15" s="66"/>
      <c r="F15" s="66"/>
      <c r="G15" s="66"/>
      <c r="H15" s="66"/>
      <c r="I15" s="66"/>
      <c r="J15" s="66"/>
    </row>
    <row r="16" spans="1:11" ht="16.05" customHeight="1" x14ac:dyDescent="0.3">
      <c r="A16" s="63" t="s">
        <v>111</v>
      </c>
      <c r="B16" s="64"/>
      <c r="C16" s="65"/>
      <c r="D16" s="66"/>
      <c r="E16" s="66"/>
      <c r="F16" s="66"/>
      <c r="G16" s="66"/>
      <c r="H16" s="66"/>
      <c r="I16" s="66"/>
      <c r="J16" s="66"/>
    </row>
    <row r="17" spans="1:11" ht="16.05" customHeight="1" x14ac:dyDescent="0.3">
      <c r="A17" s="63" t="s">
        <v>105</v>
      </c>
      <c r="B17" s="64"/>
      <c r="C17" s="65"/>
      <c r="D17" s="66"/>
      <c r="E17" s="66"/>
      <c r="F17" s="36" t="s">
        <v>112</v>
      </c>
      <c r="G17" s="66"/>
      <c r="H17" s="66"/>
      <c r="I17" s="36" t="s">
        <v>113</v>
      </c>
      <c r="J17" s="46"/>
    </row>
    <row r="18" spans="1:11" ht="14.4" customHeight="1" x14ac:dyDescent="0.3">
      <c r="A18" s="2"/>
    </row>
    <row r="19" spans="1:11" ht="16.05" customHeight="1" x14ac:dyDescent="0.3">
      <c r="A19" s="72" t="s">
        <v>114</v>
      </c>
      <c r="B19" s="72"/>
      <c r="C19" s="72"/>
      <c r="D19" s="72"/>
      <c r="E19" s="72"/>
      <c r="F19" s="72"/>
      <c r="G19" s="72"/>
      <c r="H19" s="69"/>
      <c r="I19" s="69"/>
      <c r="J19" s="69"/>
      <c r="K19" s="42"/>
    </row>
    <row r="20" spans="1:11" ht="14.4" customHeight="1" x14ac:dyDescent="0.3">
      <c r="A20" s="2"/>
    </row>
    <row r="21" spans="1:11" ht="16.05" customHeight="1" x14ac:dyDescent="0.3">
      <c r="A21" s="63" t="s">
        <v>125</v>
      </c>
      <c r="B21" s="64"/>
      <c r="C21" s="64"/>
      <c r="D21" s="64"/>
      <c r="E21" s="65"/>
      <c r="F21" s="70"/>
      <c r="G21" s="70"/>
      <c r="H21" s="70"/>
      <c r="I21" s="70"/>
      <c r="J21" s="70"/>
    </row>
    <row r="22" spans="1:11" ht="14.4" customHeight="1" x14ac:dyDescent="0.3">
      <c r="A22" s="2"/>
    </row>
    <row r="23" spans="1:11" ht="31.8" customHeight="1" x14ac:dyDescent="0.3">
      <c r="A23" s="71" t="s">
        <v>127</v>
      </c>
      <c r="B23" s="71"/>
      <c r="C23" s="71"/>
      <c r="D23" s="71"/>
      <c r="E23" s="71"/>
      <c r="F23" s="71"/>
      <c r="G23" s="71"/>
      <c r="H23" s="71"/>
      <c r="I23" s="71"/>
      <c r="J23" s="71"/>
      <c r="K23" s="43"/>
    </row>
    <row r="24" spans="1:11" ht="14.4" customHeight="1" thickBot="1" x14ac:dyDescent="0.35">
      <c r="A24" s="2"/>
    </row>
    <row r="25" spans="1:11" ht="38.4" customHeight="1" x14ac:dyDescent="0.3">
      <c r="A25" s="2"/>
      <c r="F25" s="77" t="s">
        <v>124</v>
      </c>
      <c r="G25" s="77"/>
      <c r="H25" s="78"/>
      <c r="I25" s="81"/>
      <c r="J25" s="82"/>
    </row>
    <row r="26" spans="1:11" ht="14.4" customHeight="1" thickBot="1" x14ac:dyDescent="0.35">
      <c r="A26" s="79" t="s">
        <v>122</v>
      </c>
      <c r="B26" s="79"/>
      <c r="C26" s="80">
        <f ca="1">NOW()</f>
        <v>45945.64248101852</v>
      </c>
      <c r="D26" s="80"/>
      <c r="F26" s="77"/>
      <c r="G26" s="77"/>
      <c r="H26" s="78"/>
      <c r="I26" s="83" t="s">
        <v>123</v>
      </c>
      <c r="J26" s="84"/>
    </row>
    <row r="27" spans="1:11" x14ac:dyDescent="0.3"/>
    <row r="28" spans="1:11" ht="48.6" customHeight="1" x14ac:dyDescent="0.3"/>
    <row r="29" spans="1:11" x14ac:dyDescent="0.3">
      <c r="A29" s="62" t="s">
        <v>130</v>
      </c>
      <c r="B29" s="62"/>
      <c r="C29" s="62"/>
      <c r="D29" s="62"/>
      <c r="E29" s="62"/>
      <c r="F29" s="62"/>
      <c r="G29" s="62"/>
      <c r="H29" s="62"/>
      <c r="I29" s="62"/>
      <c r="J29" s="62"/>
    </row>
    <row r="30" spans="1:11" ht="9.6" customHeight="1" x14ac:dyDescent="0.3"/>
    <row r="31" spans="1:11" ht="16.05" customHeight="1" x14ac:dyDescent="0.3">
      <c r="A31" s="63" t="s">
        <v>131</v>
      </c>
      <c r="B31" s="64"/>
      <c r="C31" s="65"/>
      <c r="D31" s="66"/>
      <c r="E31" s="66"/>
      <c r="F31" s="66"/>
      <c r="G31" s="66"/>
      <c r="H31" s="66"/>
      <c r="I31" s="66"/>
      <c r="J31" s="66"/>
    </row>
    <row r="32" spans="1:11" ht="16.05" customHeight="1" x14ac:dyDescent="0.3">
      <c r="A32" s="63" t="s">
        <v>135</v>
      </c>
      <c r="B32" s="64"/>
      <c r="C32" s="65"/>
      <c r="D32" s="66"/>
      <c r="E32" s="66"/>
      <c r="F32" s="66"/>
      <c r="G32" s="66"/>
      <c r="H32" s="66"/>
      <c r="I32" s="66"/>
      <c r="J32" s="66"/>
    </row>
    <row r="33" spans="1:20" ht="16.05" customHeight="1" x14ac:dyDescent="0.3">
      <c r="A33" s="63" t="s">
        <v>132</v>
      </c>
      <c r="B33" s="64"/>
      <c r="C33" s="65"/>
      <c r="D33" s="66"/>
      <c r="E33" s="66"/>
      <c r="F33" s="66"/>
      <c r="G33" s="66"/>
      <c r="H33" s="66"/>
      <c r="I33" s="66"/>
      <c r="J33" s="66"/>
    </row>
    <row r="34" spans="1:20" ht="16.05" customHeight="1" x14ac:dyDescent="0.3">
      <c r="A34" s="63" t="s">
        <v>133</v>
      </c>
      <c r="B34" s="64"/>
      <c r="C34" s="65"/>
      <c r="D34" s="67"/>
      <c r="E34" s="67"/>
      <c r="F34" s="67"/>
      <c r="G34" s="67"/>
      <c r="H34" s="67"/>
      <c r="I34" s="67"/>
      <c r="J34" s="67"/>
    </row>
    <row r="35" spans="1:20" ht="16.05" customHeight="1" x14ac:dyDescent="0.3">
      <c r="A35" s="63" t="s">
        <v>134</v>
      </c>
      <c r="B35" s="64"/>
      <c r="C35" s="65"/>
      <c r="D35" s="68"/>
      <c r="E35" s="66"/>
      <c r="F35" s="66"/>
      <c r="G35" s="66"/>
      <c r="H35" s="66"/>
      <c r="I35" s="66"/>
      <c r="J35" s="66"/>
    </row>
    <row r="36" spans="1:20" ht="39.6" customHeight="1" x14ac:dyDescent="0.3"/>
    <row r="37" spans="1:20" x14ac:dyDescent="0.3">
      <c r="A37" s="58" t="s">
        <v>129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20" ht="9.6" customHeight="1" thickBot="1" x14ac:dyDescent="0.35">
      <c r="A38" s="40"/>
      <c r="B38" s="40"/>
      <c r="C38" s="40"/>
      <c r="D38" s="40"/>
      <c r="E38" s="40"/>
      <c r="F38" s="40"/>
      <c r="G38" s="40"/>
      <c r="H38" s="40"/>
      <c r="I38" s="40"/>
      <c r="J38" s="40"/>
    </row>
    <row r="39" spans="1:20" ht="39" customHeight="1" thickBot="1" x14ac:dyDescent="0.35">
      <c r="A39" s="59"/>
      <c r="B39" s="60"/>
      <c r="C39" s="60"/>
      <c r="D39" s="60"/>
      <c r="E39" s="60"/>
      <c r="F39" s="60"/>
      <c r="G39" s="60"/>
      <c r="H39" s="60"/>
      <c r="I39" s="60"/>
      <c r="J39" s="61"/>
    </row>
    <row r="40" spans="1:20" x14ac:dyDescent="0.3"/>
    <row r="41" spans="1:20" x14ac:dyDescent="0.3">
      <c r="A41" s="58" t="s">
        <v>128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20" ht="9.6" customHeight="1" x14ac:dyDescent="0.3"/>
    <row r="43" spans="1:20" ht="14.4" customHeight="1" thickBot="1" x14ac:dyDescent="0.35">
      <c r="A43" s="1" t="s">
        <v>20</v>
      </c>
      <c r="B43" s="91" t="s">
        <v>85</v>
      </c>
      <c r="C43" s="91"/>
      <c r="D43" s="91"/>
      <c r="E43" s="91"/>
      <c r="F43" s="91"/>
      <c r="G43" s="91"/>
      <c r="H43" s="91"/>
      <c r="I43" s="91"/>
      <c r="J43" s="91"/>
    </row>
    <row r="44" spans="1:20" s="3" customFormat="1" ht="28.8" x14ac:dyDescent="0.3">
      <c r="A44" s="22"/>
      <c r="B44" s="23" t="s">
        <v>0</v>
      </c>
      <c r="C44" s="23" t="s">
        <v>2</v>
      </c>
      <c r="D44" s="24" t="s">
        <v>1</v>
      </c>
      <c r="E44" s="24" t="s">
        <v>5</v>
      </c>
      <c r="F44" s="24" t="s">
        <v>10</v>
      </c>
      <c r="G44" s="74" t="s">
        <v>4</v>
      </c>
      <c r="H44" s="74"/>
      <c r="I44" s="74"/>
      <c r="J44" s="75"/>
    </row>
    <row r="45" spans="1:20" s="28" customFormat="1" ht="13.8" x14ac:dyDescent="0.3">
      <c r="A45" s="9"/>
      <c r="B45" s="19" t="s">
        <v>102</v>
      </c>
      <c r="C45" s="19" t="s">
        <v>102</v>
      </c>
      <c r="D45" s="19" t="s">
        <v>3</v>
      </c>
      <c r="E45" s="19" t="s">
        <v>6</v>
      </c>
      <c r="F45" s="19"/>
      <c r="G45" s="19" t="s">
        <v>6</v>
      </c>
      <c r="H45" s="19" t="s">
        <v>7</v>
      </c>
      <c r="I45" s="19" t="s">
        <v>9</v>
      </c>
      <c r="J45" s="10" t="s">
        <v>8</v>
      </c>
    </row>
    <row r="46" spans="1:20" ht="16.05" customHeight="1" x14ac:dyDescent="0.3">
      <c r="A46" s="11" t="s">
        <v>11</v>
      </c>
      <c r="B46" s="48"/>
      <c r="C46" s="48"/>
      <c r="D46" s="49" t="str">
        <f>IF(C46=0,"",C46-B46)</f>
        <v/>
      </c>
      <c r="E46" s="47"/>
      <c r="F46" s="50"/>
      <c r="G46" s="51" t="str">
        <f>IF(ISNUMBER(D46),IF(MOD(D46,1)&gt;=0.5,ROUNDUP(D46,0),IF(MOD(D46,1)&gt;=(1/3),INT(D46)+0.5,INT(D46))),"")</f>
        <v/>
      </c>
      <c r="H46" s="52" t="str">
        <f>IF(ISBLANK(F46),"",_xlfn.IFNA(VLOOKUP(F46,Postavke!$A$2:$B$43,2,FALSE),""))</f>
        <v/>
      </c>
      <c r="I46" s="53" t="str">
        <f>IF(ISBLANK(F46),"",IF(E46=2,"0,6",IF(E46=1,"0,3","0")))</f>
        <v/>
      </c>
      <c r="J46" s="54" t="str">
        <f>IF(ISBLANK(F46),"",H46*G46*(1-I46))</f>
        <v/>
      </c>
      <c r="T46" s="35"/>
    </row>
    <row r="47" spans="1:20" ht="16.05" customHeight="1" x14ac:dyDescent="0.3">
      <c r="A47" s="11" t="s">
        <v>12</v>
      </c>
      <c r="B47" s="48"/>
      <c r="C47" s="48"/>
      <c r="D47" s="49" t="str">
        <f t="shared" ref="D47:D48" si="0">IF(C47=0,"",C47-B47)</f>
        <v/>
      </c>
      <c r="E47" s="47"/>
      <c r="F47" s="50"/>
      <c r="G47" s="51" t="str">
        <f t="shared" ref="G47" si="1">IF(ISNUMBER(D47),IF(MOD(D47,1)&gt;=0.5,ROUNDUP(D47,0),IF(MOD(D47,1)&gt;=(1/3),INT(D47)+0.5,INT(D47))),"")</f>
        <v/>
      </c>
      <c r="H47" s="52" t="str">
        <f>IF(ISBLANK(F47),"",_xlfn.IFNA(VLOOKUP(F47,Postavke!$A$2:$B$43,2,FALSE),""))</f>
        <v/>
      </c>
      <c r="I47" s="53" t="str">
        <f t="shared" ref="I47:I48" si="2">IF(ISBLANK(F47),"",IF(E47=2,"0,6",IF(E47=1,"0,3","0")))</f>
        <v/>
      </c>
      <c r="J47" s="54" t="str">
        <f t="shared" ref="J47" si="3">IF(ISBLANK(F47),"",H47*G47*(1-I47))</f>
        <v/>
      </c>
    </row>
    <row r="48" spans="1:20" ht="16.05" customHeight="1" x14ac:dyDescent="0.3">
      <c r="A48" s="11" t="s">
        <v>13</v>
      </c>
      <c r="B48" s="48"/>
      <c r="C48" s="48"/>
      <c r="D48" s="49" t="str">
        <f t="shared" si="0"/>
        <v/>
      </c>
      <c r="E48" s="47"/>
      <c r="F48" s="50"/>
      <c r="G48" s="51" t="str">
        <f>IF(ISNUMBER(D48),IF(MOD(D48,1)&gt;=0.5,ROUNDUP(D48,0),IF(MOD(D48,1)&gt;=(1/3),INT(D48)+0.5,INT(D48))),"")</f>
        <v/>
      </c>
      <c r="H48" s="52" t="str">
        <f>IF(ISBLANK(F48),"",_xlfn.IFNA(VLOOKUP(F48,Postavke!$A$2:$B$43,2,FALSE),""))</f>
        <v/>
      </c>
      <c r="I48" s="53" t="str">
        <f t="shared" si="2"/>
        <v/>
      </c>
      <c r="J48" s="54" t="str">
        <f>IF(ISBLANK(F48),"",H48*G48*(1-I48))</f>
        <v/>
      </c>
    </row>
    <row r="49" spans="1:17" ht="16.05" customHeight="1" thickBot="1" x14ac:dyDescent="0.35">
      <c r="A49" s="26"/>
      <c r="B49" s="92" t="s">
        <v>47</v>
      </c>
      <c r="C49" s="92"/>
      <c r="D49" s="92"/>
      <c r="E49" s="92"/>
      <c r="F49" s="92"/>
      <c r="G49" s="92"/>
      <c r="H49" s="92"/>
      <c r="I49" s="93"/>
      <c r="J49" s="31">
        <f>SUM(J46:J48)</f>
        <v>0</v>
      </c>
    </row>
    <row r="50" spans="1:17" ht="9.6" customHeight="1" x14ac:dyDescent="0.3"/>
    <row r="51" spans="1:17" ht="14.4" customHeight="1" thickBot="1" x14ac:dyDescent="0.35">
      <c r="A51" s="1" t="s">
        <v>19</v>
      </c>
      <c r="B51" s="91" t="s">
        <v>84</v>
      </c>
      <c r="C51" s="91"/>
      <c r="D51" s="91"/>
      <c r="E51" s="91"/>
      <c r="F51" s="91"/>
      <c r="G51" s="91"/>
      <c r="H51" s="91"/>
      <c r="I51" s="91"/>
      <c r="J51" s="91"/>
    </row>
    <row r="52" spans="1:17" ht="16.05" customHeight="1" x14ac:dyDescent="0.3">
      <c r="A52" s="85" t="s">
        <v>17</v>
      </c>
      <c r="B52" s="86"/>
      <c r="C52" s="86"/>
      <c r="D52" s="98"/>
      <c r="E52" s="98"/>
      <c r="F52" s="86" t="s">
        <v>18</v>
      </c>
      <c r="G52" s="86"/>
      <c r="H52" s="86"/>
      <c r="I52" s="98"/>
      <c r="J52" s="99"/>
    </row>
    <row r="53" spans="1:17" ht="16.05" customHeight="1" x14ac:dyDescent="0.3">
      <c r="A53" s="87" t="s">
        <v>22</v>
      </c>
      <c r="B53" s="88"/>
      <c r="C53" s="88"/>
      <c r="D53" s="70" t="str">
        <f>IF(ISBLANK(J17),"",J17)</f>
        <v/>
      </c>
      <c r="E53" s="70"/>
      <c r="F53" s="21" t="s">
        <v>21</v>
      </c>
      <c r="G53" s="21"/>
      <c r="H53" s="21"/>
      <c r="I53" s="70" t="str">
        <f>IF(ISBLANK(I52),"",I52+SUM(G58:H60))</f>
        <v/>
      </c>
      <c r="J53" s="100"/>
    </row>
    <row r="54" spans="1:17" ht="16.05" customHeight="1" x14ac:dyDescent="0.3">
      <c r="A54" s="87" t="s">
        <v>23</v>
      </c>
      <c r="B54" s="88"/>
      <c r="C54" s="88"/>
      <c r="D54" s="70" t="str">
        <f>IF(ISBLANK(G17),"",G17)</f>
        <v/>
      </c>
      <c r="E54" s="70"/>
      <c r="F54" s="88" t="s">
        <v>24</v>
      </c>
      <c r="G54" s="88"/>
      <c r="H54" s="88"/>
      <c r="I54" s="101" t="str">
        <f>IFERROR(I53-I52,"")</f>
        <v/>
      </c>
      <c r="J54" s="102"/>
    </row>
    <row r="55" spans="1:17" ht="9.6" customHeight="1" x14ac:dyDescent="0.3">
      <c r="A55" s="13"/>
      <c r="B55" s="14"/>
      <c r="C55" s="14"/>
      <c r="D55" s="3"/>
      <c r="E55" s="3"/>
      <c r="F55" s="14"/>
      <c r="G55" s="14"/>
      <c r="H55" s="14"/>
      <c r="J55" s="15"/>
    </row>
    <row r="56" spans="1:17" x14ac:dyDescent="0.3">
      <c r="A56" s="16"/>
      <c r="B56" s="90" t="s">
        <v>32</v>
      </c>
      <c r="C56" s="90"/>
      <c r="D56" s="90"/>
      <c r="E56" s="90"/>
      <c r="F56" s="90"/>
      <c r="G56" s="90" t="s">
        <v>27</v>
      </c>
      <c r="H56" s="90"/>
      <c r="I56" s="17" t="s">
        <v>29</v>
      </c>
      <c r="J56" s="8" t="s">
        <v>31</v>
      </c>
    </row>
    <row r="57" spans="1:17" s="4" customFormat="1" ht="13.8" customHeight="1" x14ac:dyDescent="0.3">
      <c r="A57" s="18"/>
      <c r="B57" s="89" t="s">
        <v>25</v>
      </c>
      <c r="C57" s="89"/>
      <c r="D57" s="89" t="s">
        <v>26</v>
      </c>
      <c r="E57" s="89"/>
      <c r="F57" s="89"/>
      <c r="G57" s="89" t="s">
        <v>28</v>
      </c>
      <c r="H57" s="89"/>
      <c r="I57" s="19" t="s">
        <v>30</v>
      </c>
      <c r="J57" s="20"/>
      <c r="O57" s="2"/>
      <c r="P57" s="2"/>
      <c r="Q57" s="2"/>
    </row>
    <row r="58" spans="1:17" ht="16.05" customHeight="1" x14ac:dyDescent="0.3">
      <c r="A58" s="11" t="s">
        <v>14</v>
      </c>
      <c r="B58" s="66"/>
      <c r="C58" s="66"/>
      <c r="D58" s="66"/>
      <c r="E58" s="66"/>
      <c r="F58" s="66"/>
      <c r="G58" s="70"/>
      <c r="H58" s="70"/>
      <c r="I58" s="56" t="str">
        <f>IF(ISBLANK(G58),"",IF($D$52="Osobni automobil","0,22",""))</f>
        <v/>
      </c>
      <c r="J58" s="39" t="str">
        <f>IF(I58="","",G58*I58)</f>
        <v/>
      </c>
    </row>
    <row r="59" spans="1:17" ht="16.05" customHeight="1" x14ac:dyDescent="0.3">
      <c r="A59" s="11" t="s">
        <v>15</v>
      </c>
      <c r="B59" s="66"/>
      <c r="C59" s="66"/>
      <c r="D59" s="66"/>
      <c r="E59" s="66"/>
      <c r="F59" s="66"/>
      <c r="G59" s="120"/>
      <c r="H59" s="121"/>
      <c r="I59" s="56" t="str">
        <f>IF(ISBLANK(G59),"",IF($D$52="Osobni automobil","0,22",""))</f>
        <v/>
      </c>
      <c r="J59" s="39" t="str">
        <f>IF(I59="","",G59*I59)</f>
        <v/>
      </c>
    </row>
    <row r="60" spans="1:17" ht="16.05" customHeight="1" x14ac:dyDescent="0.3">
      <c r="A60" s="11" t="s">
        <v>16</v>
      </c>
      <c r="B60" s="66"/>
      <c r="C60" s="66"/>
      <c r="D60" s="66"/>
      <c r="E60" s="66"/>
      <c r="F60" s="66"/>
      <c r="G60" s="70"/>
      <c r="H60" s="70"/>
      <c r="I60" s="56" t="str">
        <f>IF(ISBLANK(G60),"",IF($D$52="Osobni automobil","0,22",""))</f>
        <v/>
      </c>
      <c r="J60" s="39" t="str">
        <f>IF(I60="","",G60*I60)</f>
        <v/>
      </c>
    </row>
    <row r="61" spans="1:17" ht="16.05" customHeight="1" thickBot="1" x14ac:dyDescent="0.35">
      <c r="A61" s="26"/>
      <c r="B61" s="92" t="s">
        <v>49</v>
      </c>
      <c r="C61" s="92"/>
      <c r="D61" s="92"/>
      <c r="E61" s="92"/>
      <c r="F61" s="92"/>
      <c r="G61" s="92"/>
      <c r="H61" s="92"/>
      <c r="I61" s="92"/>
      <c r="J61" s="31">
        <f>SUM(J58:J60)</f>
        <v>0</v>
      </c>
    </row>
    <row r="62" spans="1:17" ht="9.6" customHeight="1" x14ac:dyDescent="0.3"/>
    <row r="63" spans="1:17" ht="14.4" customHeight="1" thickBot="1" x14ac:dyDescent="0.35">
      <c r="A63" s="1" t="s">
        <v>33</v>
      </c>
      <c r="B63" s="91" t="s">
        <v>83</v>
      </c>
      <c r="C63" s="91"/>
      <c r="D63" s="91"/>
      <c r="E63" s="91"/>
      <c r="F63" s="91"/>
      <c r="G63" s="91"/>
      <c r="H63" s="91"/>
      <c r="I63" s="91"/>
      <c r="J63" s="91"/>
    </row>
    <row r="64" spans="1:17" x14ac:dyDescent="0.3">
      <c r="A64" s="27"/>
      <c r="B64" s="74" t="s">
        <v>40</v>
      </c>
      <c r="C64" s="74"/>
      <c r="D64" s="74"/>
      <c r="E64" s="23" t="s">
        <v>41</v>
      </c>
      <c r="F64" s="23" t="s">
        <v>42</v>
      </c>
      <c r="G64" s="74" t="s">
        <v>43</v>
      </c>
      <c r="H64" s="74"/>
      <c r="I64" s="74"/>
      <c r="J64" s="25" t="s">
        <v>126</v>
      </c>
    </row>
    <row r="65" spans="1:10" ht="16.05" customHeight="1" x14ac:dyDescent="0.3">
      <c r="A65" s="11" t="s">
        <v>34</v>
      </c>
      <c r="B65" s="66"/>
      <c r="C65" s="66"/>
      <c r="D65" s="66"/>
      <c r="E65" s="57"/>
      <c r="F65" s="45"/>
      <c r="G65" s="113"/>
      <c r="H65" s="113"/>
      <c r="I65" s="113"/>
      <c r="J65" s="55"/>
    </row>
    <row r="66" spans="1:10" ht="16.05" customHeight="1" x14ac:dyDescent="0.3">
      <c r="A66" s="11" t="s">
        <v>35</v>
      </c>
      <c r="B66" s="66"/>
      <c r="C66" s="66"/>
      <c r="D66" s="66"/>
      <c r="E66" s="57"/>
      <c r="F66" s="45"/>
      <c r="G66" s="113"/>
      <c r="H66" s="113"/>
      <c r="I66" s="113"/>
      <c r="J66" s="55"/>
    </row>
    <row r="67" spans="1:10" ht="16.05" customHeight="1" x14ac:dyDescent="0.3">
      <c r="A67" s="11" t="s">
        <v>36</v>
      </c>
      <c r="B67" s="66"/>
      <c r="C67" s="66"/>
      <c r="D67" s="66"/>
      <c r="E67" s="57"/>
      <c r="F67" s="45"/>
      <c r="G67" s="113"/>
      <c r="H67" s="113"/>
      <c r="I67" s="113"/>
      <c r="J67" s="55"/>
    </row>
    <row r="68" spans="1:10" ht="16.05" customHeight="1" x14ac:dyDescent="0.3">
      <c r="A68" s="11" t="s">
        <v>37</v>
      </c>
      <c r="B68" s="66"/>
      <c r="C68" s="66"/>
      <c r="D68" s="66"/>
      <c r="E68" s="57"/>
      <c r="F68" s="45"/>
      <c r="G68" s="113"/>
      <c r="H68" s="113"/>
      <c r="I68" s="113"/>
      <c r="J68" s="55"/>
    </row>
    <row r="69" spans="1:10" ht="16.05" customHeight="1" x14ac:dyDescent="0.3">
      <c r="A69" s="11" t="s">
        <v>38</v>
      </c>
      <c r="B69" s="66"/>
      <c r="C69" s="66"/>
      <c r="D69" s="66"/>
      <c r="E69" s="57"/>
      <c r="F69" s="45"/>
      <c r="G69" s="113"/>
      <c r="H69" s="113"/>
      <c r="I69" s="113"/>
      <c r="J69" s="55"/>
    </row>
    <row r="70" spans="1:10" ht="16.05" customHeight="1" x14ac:dyDescent="0.3">
      <c r="A70" s="11" t="s">
        <v>39</v>
      </c>
      <c r="B70" s="124"/>
      <c r="C70" s="125"/>
      <c r="D70" s="126"/>
      <c r="E70" s="57"/>
      <c r="F70" s="45"/>
      <c r="G70" s="113"/>
      <c r="H70" s="113"/>
      <c r="I70" s="113"/>
      <c r="J70" s="55"/>
    </row>
    <row r="71" spans="1:10" ht="16.05" customHeight="1" x14ac:dyDescent="0.3">
      <c r="A71" s="103" t="s">
        <v>44</v>
      </c>
      <c r="B71" s="104"/>
      <c r="C71" s="104"/>
      <c r="D71" s="104"/>
      <c r="E71" s="104"/>
      <c r="F71" s="104"/>
      <c r="G71" s="107">
        <f>SUM(G65:I70)</f>
        <v>0</v>
      </c>
      <c r="H71" s="108"/>
      <c r="I71" s="108"/>
      <c r="J71" s="109"/>
    </row>
    <row r="72" spans="1:10" ht="16.05" customHeight="1" thickBot="1" x14ac:dyDescent="0.35">
      <c r="A72" s="105" t="s">
        <v>45</v>
      </c>
      <c r="B72" s="106"/>
      <c r="C72" s="106"/>
      <c r="D72" s="106"/>
      <c r="E72" s="106"/>
      <c r="F72" s="106"/>
      <c r="G72" s="110">
        <f>SUMIF(J65:J70,"DA",G65:I70)</f>
        <v>0</v>
      </c>
      <c r="H72" s="111"/>
      <c r="I72" s="111"/>
      <c r="J72" s="112"/>
    </row>
    <row r="73" spans="1:10" ht="9.6" customHeight="1" x14ac:dyDescent="0.3"/>
    <row r="74" spans="1:10" ht="14.4" customHeight="1" thickBot="1" x14ac:dyDescent="0.35">
      <c r="A74" s="1" t="s">
        <v>46</v>
      </c>
      <c r="B74" s="6" t="s">
        <v>29</v>
      </c>
      <c r="H74" s="38"/>
      <c r="I74" s="38"/>
      <c r="J74" s="38"/>
    </row>
    <row r="75" spans="1:10" ht="16.05" customHeight="1" x14ac:dyDescent="0.3">
      <c r="A75" s="32"/>
      <c r="B75" s="94" t="s">
        <v>48</v>
      </c>
      <c r="C75" s="95"/>
      <c r="D75" s="95"/>
      <c r="E75" s="95"/>
      <c r="F75" s="95"/>
      <c r="G75" s="127">
        <f>H19</f>
        <v>0</v>
      </c>
      <c r="H75" s="127"/>
      <c r="I75" s="127"/>
      <c r="J75" s="128"/>
    </row>
    <row r="76" spans="1:10" ht="16.05" customHeight="1" x14ac:dyDescent="0.3">
      <c r="A76" s="33"/>
      <c r="B76" s="96" t="s">
        <v>50</v>
      </c>
      <c r="C76" s="97"/>
      <c r="D76" s="97"/>
      <c r="E76" s="97"/>
      <c r="F76" s="97"/>
      <c r="G76" s="129">
        <f>IFERROR(J49+J61+G71,"")</f>
        <v>0</v>
      </c>
      <c r="H76" s="129"/>
      <c r="I76" s="129"/>
      <c r="J76" s="130"/>
    </row>
    <row r="77" spans="1:10" ht="16.05" customHeight="1" thickBot="1" x14ac:dyDescent="0.35">
      <c r="A77" s="34"/>
      <c r="B77" s="122" t="s">
        <v>51</v>
      </c>
      <c r="C77" s="123"/>
      <c r="D77" s="123"/>
      <c r="E77" s="123"/>
      <c r="F77" s="123"/>
      <c r="G77" s="131">
        <f>IFERROR(IF(G72="",G76-G75,G76-G75-G72),"")</f>
        <v>0</v>
      </c>
      <c r="H77" s="131"/>
      <c r="I77" s="131"/>
      <c r="J77" s="132"/>
    </row>
    <row r="78" spans="1:10" ht="14.4" customHeight="1" thickBot="1" x14ac:dyDescent="0.35">
      <c r="G78" s="38"/>
    </row>
    <row r="79" spans="1:10" ht="38.4" customHeight="1" x14ac:dyDescent="0.3">
      <c r="D79" s="117"/>
      <c r="E79" s="118"/>
      <c r="F79" s="118"/>
      <c r="G79" s="118"/>
      <c r="H79" s="118"/>
      <c r="I79" s="118"/>
      <c r="J79" s="119"/>
    </row>
    <row r="80" spans="1:10" ht="14.4" customHeight="1" thickBot="1" x14ac:dyDescent="0.35">
      <c r="B80" s="5" t="s">
        <v>103</v>
      </c>
      <c r="C80" s="37">
        <f ca="1">NOW()</f>
        <v>45945.64248101852</v>
      </c>
      <c r="D80" s="114" t="s">
        <v>104</v>
      </c>
      <c r="E80" s="115"/>
      <c r="F80" s="115" t="s">
        <v>52</v>
      </c>
      <c r="G80" s="115"/>
      <c r="H80" s="115"/>
      <c r="I80" s="115" t="s">
        <v>53</v>
      </c>
      <c r="J80" s="116"/>
    </row>
    <row r="81" ht="1.95" customHeight="1" x14ac:dyDescent="0.3"/>
    <row r="82" x14ac:dyDescent="0.3"/>
    <row r="83" ht="3" customHeight="1" x14ac:dyDescent="0.3"/>
    <row r="84" ht="3" customHeight="1" x14ac:dyDescent="0.3"/>
    <row r="85" ht="3" customHeight="1" x14ac:dyDescent="0.3"/>
    <row r="86" ht="3" customHeight="1" x14ac:dyDescent="0.3"/>
    <row r="87" ht="3" customHeight="1" x14ac:dyDescent="0.3"/>
    <row r="88" ht="3" customHeight="1" x14ac:dyDescent="0.3"/>
  </sheetData>
  <sheetProtection selectLockedCells="1"/>
  <mergeCells count="102">
    <mergeCell ref="B77:F77"/>
    <mergeCell ref="G77:J77"/>
    <mergeCell ref="D79:E79"/>
    <mergeCell ref="F79:H79"/>
    <mergeCell ref="I79:J79"/>
    <mergeCell ref="D80:E80"/>
    <mergeCell ref="F80:H80"/>
    <mergeCell ref="I80:J80"/>
    <mergeCell ref="A72:F72"/>
    <mergeCell ref="G72:J72"/>
    <mergeCell ref="B75:F75"/>
    <mergeCell ref="G75:J75"/>
    <mergeCell ref="B76:F76"/>
    <mergeCell ref="G76:J76"/>
    <mergeCell ref="B69:D69"/>
    <mergeCell ref="G69:I69"/>
    <mergeCell ref="B70:D70"/>
    <mergeCell ref="G70:I70"/>
    <mergeCell ref="A71:F71"/>
    <mergeCell ref="G71:J71"/>
    <mergeCell ref="B66:D66"/>
    <mergeCell ref="G66:I66"/>
    <mergeCell ref="B67:D67"/>
    <mergeCell ref="G67:I67"/>
    <mergeCell ref="B68:D68"/>
    <mergeCell ref="G68:I68"/>
    <mergeCell ref="B61:I61"/>
    <mergeCell ref="B63:J63"/>
    <mergeCell ref="B64:D64"/>
    <mergeCell ref="G64:I64"/>
    <mergeCell ref="B65:D65"/>
    <mergeCell ref="G65:I65"/>
    <mergeCell ref="B59:C59"/>
    <mergeCell ref="D59:F59"/>
    <mergeCell ref="G59:H59"/>
    <mergeCell ref="B60:C60"/>
    <mergeCell ref="D60:F60"/>
    <mergeCell ref="G60:H60"/>
    <mergeCell ref="B56:F56"/>
    <mergeCell ref="G56:H56"/>
    <mergeCell ref="B57:C57"/>
    <mergeCell ref="D57:F57"/>
    <mergeCell ref="G57:H57"/>
    <mergeCell ref="B58:C58"/>
    <mergeCell ref="D58:F58"/>
    <mergeCell ref="G58:H58"/>
    <mergeCell ref="A53:C53"/>
    <mergeCell ref="D53:E53"/>
    <mergeCell ref="I53:J53"/>
    <mergeCell ref="A54:C54"/>
    <mergeCell ref="D54:E54"/>
    <mergeCell ref="F54:H54"/>
    <mergeCell ref="I54:J54"/>
    <mergeCell ref="A41:J41"/>
    <mergeCell ref="B43:J43"/>
    <mergeCell ref="G44:J44"/>
    <mergeCell ref="B49:I49"/>
    <mergeCell ref="B51:J51"/>
    <mergeCell ref="A52:C52"/>
    <mergeCell ref="D52:E52"/>
    <mergeCell ref="F52:H52"/>
    <mergeCell ref="I52:J52"/>
    <mergeCell ref="A34:C34"/>
    <mergeCell ref="D34:J34"/>
    <mergeCell ref="A35:C35"/>
    <mergeCell ref="D35:J35"/>
    <mergeCell ref="A37:J37"/>
    <mergeCell ref="A39:J39"/>
    <mergeCell ref="A29:J29"/>
    <mergeCell ref="A31:C31"/>
    <mergeCell ref="D31:J31"/>
    <mergeCell ref="A32:C32"/>
    <mergeCell ref="D32:J32"/>
    <mergeCell ref="A33:C33"/>
    <mergeCell ref="D33:J33"/>
    <mergeCell ref="A21:E21"/>
    <mergeCell ref="F21:J21"/>
    <mergeCell ref="A23:J23"/>
    <mergeCell ref="F25:H26"/>
    <mergeCell ref="I25:J25"/>
    <mergeCell ref="A26:B26"/>
    <mergeCell ref="C26:D26"/>
    <mergeCell ref="I26:J26"/>
    <mergeCell ref="A16:C16"/>
    <mergeCell ref="D16:J16"/>
    <mergeCell ref="A17:C17"/>
    <mergeCell ref="D17:E17"/>
    <mergeCell ref="G17:H17"/>
    <mergeCell ref="A19:G19"/>
    <mergeCell ref="H19:J19"/>
    <mergeCell ref="A13:C13"/>
    <mergeCell ref="D13:J13"/>
    <mergeCell ref="A14:C14"/>
    <mergeCell ref="D14:J14"/>
    <mergeCell ref="A15:C15"/>
    <mergeCell ref="D15:J15"/>
    <mergeCell ref="A1:A5"/>
    <mergeCell ref="A9:J9"/>
    <mergeCell ref="A11:C11"/>
    <mergeCell ref="D11:J11"/>
    <mergeCell ref="A12:C12"/>
    <mergeCell ref="D12:J12"/>
  </mergeCells>
  <conditionalFormatting sqref="G77:J77">
    <cfRule type="cellIs" dxfId="3" priority="2" operator="lessThan">
      <formula>0</formula>
    </cfRule>
  </conditionalFormatting>
  <conditionalFormatting sqref="I54:J54">
    <cfRule type="cellIs" dxfId="2" priority="1" operator="equal">
      <formula>""</formula>
    </cfRule>
    <cfRule type="cellIs" dxfId="1" priority="3" operator="equal">
      <formula>0</formula>
    </cfRule>
    <cfRule type="expression" dxfId="0" priority="4">
      <formula>I54&lt;&gt;SUM(G58:H60)</formula>
    </cfRule>
  </conditionalFormatting>
  <dataValidations count="7">
    <dataValidation type="list" allowBlank="1" showInputMessage="1" showErrorMessage="1" errorTitle="Pogreška" error="Molimo odaberite jednu od predloženih opcija" sqref="D17" xr:uid="{09E6A294-DA3F-40D3-AE4E-D101C82707FA}">
      <formula1>"Osobni automobil,Službeno vozilo,Rent-a-car"</formula1>
    </dataValidation>
    <dataValidation type="custom" allowBlank="1" showErrorMessage="1" errorTitle="Pogreška" error="U slučaju da ste koristili službeno vozilo ili rent-a-car u dijelu ostali troškovi navesti realnu potrošnju goriva_x000a_" sqref="I58:J60" xr:uid="{0D72DBBD-87C7-4525-8BE9-C681AABF6D4F}">
      <formula1>$D$52="Osobni automobil"</formula1>
    </dataValidation>
    <dataValidation type="date" allowBlank="1" showErrorMessage="1" errorTitle="Eror" error="Molimo upišite valjani datum u formatu d.m.yyyy. hh:mm" sqref="B46:C48" xr:uid="{11A49D81-AAA7-49EB-902B-E5C6A10B494E}">
      <formula1>45658</formula1>
      <formula2>46022</formula2>
    </dataValidation>
    <dataValidation type="date" allowBlank="1" showInputMessage="1" showErrorMessage="1" sqref="T46" xr:uid="{67FD3CB0-87ED-42BC-B3E5-7FCF5F591510}">
      <formula1>45658</formula1>
      <formula2>NOW()</formula2>
    </dataValidation>
    <dataValidation type="list" allowBlank="1" showInputMessage="1" prompt="Odaberite jednu od predloženih opcija ili upišite opis" sqref="B65:D70" xr:uid="{16FB5BFA-0E87-494B-9DFA-D446DF42E0C1}">
      <formula1>"Cestarina,Dodatni obrok (ručak/večera),Gorivo,Lunch paket,Parking,Prijevoz,Rent-a-car,Reprezentacija,Smještaj,Taksi,Vinjeta"</formula1>
    </dataValidation>
    <dataValidation type="list" allowBlank="1" showInputMessage="1" showErrorMessage="1" errorTitle="Eror" error="Molimo odaberite jednu od predloženih opcija" sqref="J65:J70" xr:uid="{2BF21640-A124-4F27-B5A4-40F1D4FDBDC5}">
      <formula1>"DA,NE"</formula1>
    </dataValidation>
    <dataValidation type="list" allowBlank="1" showInputMessage="1" showErrorMessage="1" errorTitle="Pogreška" error="Molimo odaberite jednu od predloženih opcija" prompt="Molimo odaberite jednu od predloženih opcija" sqref="D52:E52" xr:uid="{3DACDF9B-D22F-49FD-91E4-177DBE7AB43C}">
      <formula1>"Osobni automobil,Službeno vozilo,Rent-a-car"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  <rowBreaks count="1" manualBreakCount="1">
    <brk id="3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errorTitle="Eror" prompt="Molimo odaberite jednu od predloženih opcija" xr:uid="{7F94BA1A-4D58-47FD-8728-F786F3E15126}">
          <x14:formula1>
            <xm:f>Postavke!$A$2:$A$43</xm:f>
          </x14:formula1>
          <xm:sqref>F46:F48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9680-90CD-4350-AAD5-71E917372F69}">
  <dimension ref="A1:B45"/>
  <sheetViews>
    <sheetView workbookViewId="0">
      <selection activeCell="E13" sqref="E13"/>
    </sheetView>
  </sheetViews>
  <sheetFormatPr defaultRowHeight="14.4" x14ac:dyDescent="0.3"/>
  <cols>
    <col min="1" max="1" width="22.88671875" style="2" customWidth="1"/>
    <col min="2" max="2" width="19.21875" style="3" customWidth="1"/>
    <col min="3" max="16384" width="8.88671875" style="2"/>
  </cols>
  <sheetData>
    <row r="1" spans="1:2" ht="18" customHeight="1" x14ac:dyDescent="0.3">
      <c r="A1" s="29" t="s">
        <v>54</v>
      </c>
      <c r="B1" s="30" t="s">
        <v>82</v>
      </c>
    </row>
    <row r="2" spans="1:2" x14ac:dyDescent="0.3">
      <c r="A2" s="7" t="s">
        <v>86</v>
      </c>
      <c r="B2" s="12">
        <v>50</v>
      </c>
    </row>
    <row r="3" spans="1:2" x14ac:dyDescent="0.3">
      <c r="A3" s="7" t="s">
        <v>87</v>
      </c>
      <c r="B3" s="12">
        <v>95</v>
      </c>
    </row>
    <row r="4" spans="1:2" x14ac:dyDescent="0.3">
      <c r="A4" s="7" t="s">
        <v>55</v>
      </c>
      <c r="B4" s="12">
        <v>90</v>
      </c>
    </row>
    <row r="5" spans="1:2" x14ac:dyDescent="0.3">
      <c r="A5" s="7" t="s">
        <v>57</v>
      </c>
      <c r="B5" s="12">
        <v>90</v>
      </c>
    </row>
    <row r="6" spans="1:2" x14ac:dyDescent="0.3">
      <c r="A6" s="7" t="s">
        <v>56</v>
      </c>
      <c r="B6" s="12">
        <v>50</v>
      </c>
    </row>
    <row r="7" spans="1:2" x14ac:dyDescent="0.3">
      <c r="A7" s="7" t="s">
        <v>88</v>
      </c>
      <c r="B7" s="12">
        <v>50</v>
      </c>
    </row>
    <row r="8" spans="1:2" x14ac:dyDescent="0.3">
      <c r="A8" s="7" t="s">
        <v>89</v>
      </c>
      <c r="B8" s="12">
        <v>70</v>
      </c>
    </row>
    <row r="9" spans="1:2" x14ac:dyDescent="0.3">
      <c r="A9" s="7" t="s">
        <v>60</v>
      </c>
      <c r="B9" s="12">
        <v>80</v>
      </c>
    </row>
    <row r="10" spans="1:2" x14ac:dyDescent="0.3">
      <c r="A10" s="7" t="s">
        <v>58</v>
      </c>
      <c r="B10" s="12">
        <v>50</v>
      </c>
    </row>
    <row r="11" spans="1:2" x14ac:dyDescent="0.3">
      <c r="A11" s="7" t="s">
        <v>59</v>
      </c>
      <c r="B11" s="12">
        <v>90</v>
      </c>
    </row>
    <row r="12" spans="1:2" x14ac:dyDescent="0.3">
      <c r="A12" s="7" t="s">
        <v>61</v>
      </c>
      <c r="B12" s="12">
        <v>90</v>
      </c>
    </row>
    <row r="13" spans="1:2" x14ac:dyDescent="0.3">
      <c r="A13" s="7" t="s">
        <v>90</v>
      </c>
      <c r="B13" s="12">
        <v>70</v>
      </c>
    </row>
    <row r="14" spans="1:2" x14ac:dyDescent="0.3">
      <c r="A14" s="7" t="s">
        <v>91</v>
      </c>
      <c r="B14" s="12">
        <v>50</v>
      </c>
    </row>
    <row r="15" spans="1:2" x14ac:dyDescent="0.3">
      <c r="A15" s="7" t="s">
        <v>62</v>
      </c>
      <c r="B15" s="12">
        <v>30</v>
      </c>
    </row>
    <row r="16" spans="1:2" x14ac:dyDescent="0.3">
      <c r="A16" s="7" t="s">
        <v>92</v>
      </c>
      <c r="B16" s="12">
        <v>90</v>
      </c>
    </row>
    <row r="17" spans="1:2" x14ac:dyDescent="0.3">
      <c r="A17" s="7" t="s">
        <v>63</v>
      </c>
      <c r="B17" s="12">
        <v>80</v>
      </c>
    </row>
    <row r="18" spans="1:2" x14ac:dyDescent="0.3">
      <c r="A18" s="7" t="s">
        <v>64</v>
      </c>
      <c r="B18" s="12">
        <v>80</v>
      </c>
    </row>
    <row r="19" spans="1:2" x14ac:dyDescent="0.3">
      <c r="A19" s="7" t="s">
        <v>93</v>
      </c>
      <c r="B19" s="12">
        <v>80</v>
      </c>
    </row>
    <row r="20" spans="1:2" x14ac:dyDescent="0.3">
      <c r="A20" s="7" t="s">
        <v>97</v>
      </c>
      <c r="B20" s="12">
        <v>80</v>
      </c>
    </row>
    <row r="21" spans="1:2" x14ac:dyDescent="0.3">
      <c r="A21" s="7" t="s">
        <v>94</v>
      </c>
      <c r="B21" s="12">
        <v>95</v>
      </c>
    </row>
    <row r="22" spans="1:2" x14ac:dyDescent="0.3">
      <c r="A22" s="7" t="s">
        <v>65</v>
      </c>
      <c r="B22" s="12">
        <v>50</v>
      </c>
    </row>
    <row r="23" spans="1:2" x14ac:dyDescent="0.3">
      <c r="A23" s="7" t="s">
        <v>66</v>
      </c>
      <c r="B23" s="12">
        <v>70</v>
      </c>
    </row>
    <row r="24" spans="1:2" x14ac:dyDescent="0.3">
      <c r="A24" s="7" t="s">
        <v>67</v>
      </c>
      <c r="B24" s="12">
        <v>50</v>
      </c>
    </row>
    <row r="25" spans="1:2" x14ac:dyDescent="0.3">
      <c r="A25" s="7" t="s">
        <v>95</v>
      </c>
      <c r="B25" s="12">
        <v>70</v>
      </c>
    </row>
    <row r="26" spans="1:2" x14ac:dyDescent="0.3">
      <c r="A26" s="7" t="s">
        <v>96</v>
      </c>
      <c r="B26" s="12">
        <v>90</v>
      </c>
    </row>
    <row r="27" spans="1:2" x14ac:dyDescent="0.3">
      <c r="A27" s="7" t="s">
        <v>68</v>
      </c>
      <c r="B27" s="12">
        <v>90</v>
      </c>
    </row>
    <row r="28" spans="1:2" x14ac:dyDescent="0.3">
      <c r="A28" s="7" t="s">
        <v>69</v>
      </c>
      <c r="B28" s="12">
        <v>90</v>
      </c>
    </row>
    <row r="29" spans="1:2" x14ac:dyDescent="0.3">
      <c r="A29" s="7" t="s">
        <v>70</v>
      </c>
      <c r="B29" s="12">
        <v>70</v>
      </c>
    </row>
    <row r="30" spans="1:2" x14ac:dyDescent="0.3">
      <c r="A30" s="7" t="s">
        <v>71</v>
      </c>
      <c r="B30" s="12">
        <v>70</v>
      </c>
    </row>
    <row r="31" spans="1:2" x14ac:dyDescent="0.3">
      <c r="A31" s="7" t="s">
        <v>72</v>
      </c>
      <c r="B31" s="12">
        <v>70</v>
      </c>
    </row>
    <row r="32" spans="1:2" x14ac:dyDescent="0.3">
      <c r="A32" s="7" t="s">
        <v>98</v>
      </c>
      <c r="B32" s="12">
        <v>70</v>
      </c>
    </row>
    <row r="33" spans="1:2" x14ac:dyDescent="0.3">
      <c r="A33" s="7" t="s">
        <v>74</v>
      </c>
      <c r="B33" s="12">
        <v>95</v>
      </c>
    </row>
    <row r="34" spans="1:2" x14ac:dyDescent="0.3">
      <c r="A34" s="7" t="s">
        <v>99</v>
      </c>
      <c r="B34" s="12">
        <v>95</v>
      </c>
    </row>
    <row r="35" spans="1:2" x14ac:dyDescent="0.3">
      <c r="A35" s="7" t="s">
        <v>75</v>
      </c>
      <c r="B35" s="12">
        <v>70</v>
      </c>
    </row>
    <row r="36" spans="1:2" x14ac:dyDescent="0.3">
      <c r="A36" s="7" t="s">
        <v>76</v>
      </c>
      <c r="B36" s="12">
        <v>80</v>
      </c>
    </row>
    <row r="37" spans="1:2" x14ac:dyDescent="0.3">
      <c r="A37" s="7" t="s">
        <v>78</v>
      </c>
      <c r="B37" s="12">
        <v>80</v>
      </c>
    </row>
    <row r="38" spans="1:2" x14ac:dyDescent="0.3">
      <c r="A38" s="7" t="s">
        <v>77</v>
      </c>
      <c r="B38" s="12">
        <v>50</v>
      </c>
    </row>
    <row r="39" spans="1:2" x14ac:dyDescent="0.3">
      <c r="A39" s="7" t="s">
        <v>73</v>
      </c>
      <c r="B39" s="12">
        <v>90</v>
      </c>
    </row>
    <row r="40" spans="1:2" x14ac:dyDescent="0.3">
      <c r="A40" s="7" t="s">
        <v>79</v>
      </c>
      <c r="B40" s="12">
        <v>90</v>
      </c>
    </row>
    <row r="41" spans="1:2" x14ac:dyDescent="0.3">
      <c r="A41" s="7" t="s">
        <v>100</v>
      </c>
      <c r="B41" s="12">
        <v>70</v>
      </c>
    </row>
    <row r="42" spans="1:2" x14ac:dyDescent="0.3">
      <c r="A42" s="7" t="s">
        <v>80</v>
      </c>
      <c r="B42" s="12">
        <v>95</v>
      </c>
    </row>
    <row r="43" spans="1:2" x14ac:dyDescent="0.3">
      <c r="A43" s="7" t="s">
        <v>81</v>
      </c>
      <c r="B43" s="12">
        <v>80</v>
      </c>
    </row>
    <row r="44" spans="1:2" x14ac:dyDescent="0.3">
      <c r="A44" s="7" t="s">
        <v>101</v>
      </c>
      <c r="B44" s="12">
        <v>45</v>
      </c>
    </row>
    <row r="45" spans="1:2" x14ac:dyDescent="0.3">
      <c r="B45" s="2"/>
    </row>
  </sheetData>
  <sortState xmlns:xlrd2="http://schemas.microsoft.com/office/spreadsheetml/2017/richdata2" ref="A2:B43">
    <sortCondition ref="A2:A4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Nalog za putovanje</vt:lpstr>
      <vt:lpstr>Nalog za putovanje - OTVORENI</vt:lpstr>
      <vt:lpstr>Postavke</vt:lpstr>
      <vt:lpstr>'Nalog za putovanje'!Print_Area</vt:lpstr>
      <vt:lpstr>'Nalog za putovanje - OTVORENI'!Print_Area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Erak</dc:creator>
  <cp:lastModifiedBy>Marko Erak</cp:lastModifiedBy>
  <cp:lastPrinted>2025-10-15T13:25:27Z</cp:lastPrinted>
  <dcterms:created xsi:type="dcterms:W3CDTF">2025-01-24T10:07:01Z</dcterms:created>
  <dcterms:modified xsi:type="dcterms:W3CDTF">2025-10-15T13:25:38Z</dcterms:modified>
</cp:coreProperties>
</file>